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U:\05_交通統計第三係\02_造船造機統計調査\02_統計実務\e-stat\e-stat（造船）\2026\2601\01統計表（閲覧用）\excel\"/>
    </mc:Choice>
  </mc:AlternateContent>
  <xr:revisionPtr revIDLastSave="0" documentId="8_{B371639C-6F79-461D-B1C8-937D1F7C017E}" xr6:coauthVersionLast="47" xr6:coauthVersionMax="47" xr10:uidLastSave="{00000000-0000-0000-0000-000000000000}"/>
  <bookViews>
    <workbookView xWindow="28680" yWindow="-120" windowWidth="29040" windowHeight="15720" tabRatio="924" activeTab="9" xr2:uid="{00000000-000D-0000-FFFF-FFFF00000000}"/>
  </bookViews>
  <sheets>
    <sheet name="表紙 " sheetId="37" r:id="rId1"/>
    <sheet name="目次" sheetId="35" r:id="rId2"/>
    <sheet name="調査概要" sheetId="36" r:id="rId3"/>
    <sheet name="調査概況" sheetId="27" r:id="rId4"/>
    <sheet name="データ" sheetId="26" state="hidden" r:id="rId5"/>
    <sheet name="概要作成シート" sheetId="28" state="hidden" r:id="rId6"/>
    <sheet name="生産指数" sheetId="29" state="hidden" r:id="rId7"/>
    <sheet name="用途別" sheetId="30" state="hidden" r:id="rId8"/>
    <sheet name="基準データ" sheetId="31" state="hidden" r:id="rId9"/>
    <sheet name="推移表" sheetId="1" r:id="rId10"/>
    <sheet name="造船第１表" sheetId="32" r:id="rId11"/>
    <sheet name="造船第２表" sheetId="34" r:id="rId12"/>
    <sheet name="造船第３表" sheetId="13" r:id="rId13"/>
    <sheet name="造船第４表" sheetId="15" r:id="rId14"/>
    <sheet name="造船第５表" sheetId="14" r:id="rId15"/>
    <sheet name="造船第６表" sheetId="8" r:id="rId16"/>
    <sheet name="造船第７表" sheetId="9" r:id="rId17"/>
    <sheet name="造船第８表" sheetId="10" r:id="rId18"/>
    <sheet name="造船第９表" sheetId="11" r:id="rId19"/>
    <sheet name="造船第１０表" sheetId="12" r:id="rId20"/>
  </sheets>
  <definedNames>
    <definedName name="_xlnm.Print_Area" localSheetId="4">データ!$A$1:$BI$73</definedName>
    <definedName name="_xlnm.Print_Area" localSheetId="19">造船第１０表!$A$1:$Q$45</definedName>
    <definedName name="_xlnm.Print_Area" localSheetId="3">調査概況!$B$1:$C$27</definedName>
    <definedName name="_xlnm.Print_Area" localSheetId="2">調査概要!$A$1:$AB$56</definedName>
    <definedName name="_xlnm.Print_Titles" localSheetId="4">データ!$B:$D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1" i="26" l="1"/>
  <c r="C9" i="27" l="1"/>
  <c r="C8" i="27" l="1"/>
  <c r="H22" i="28"/>
  <c r="D7" i="30"/>
  <c r="A10" i="30"/>
  <c r="A9" i="30"/>
  <c r="A7" i="30"/>
  <c r="A6" i="30"/>
  <c r="D2" i="28"/>
  <c r="J83" i="26"/>
  <c r="I83" i="26" s="1"/>
  <c r="G83" i="26" s="1"/>
  <c r="PE5" i="29"/>
  <c r="PD5" i="29"/>
  <c r="PC5" i="29"/>
  <c r="PB5" i="29"/>
  <c r="PA5" i="29"/>
  <c r="OZ5" i="29"/>
  <c r="OY5" i="29"/>
  <c r="OX5" i="29"/>
  <c r="OW5" i="29"/>
  <c r="OV5" i="29"/>
  <c r="OU5" i="29"/>
  <c r="OT5" i="29"/>
  <c r="OS5" i="29"/>
  <c r="OR5" i="29"/>
  <c r="OQ5" i="29"/>
  <c r="OP5" i="29"/>
  <c r="OO5" i="29"/>
  <c r="ON5" i="29"/>
  <c r="OM5" i="29"/>
  <c r="OL5" i="29"/>
  <c r="OK5" i="29"/>
  <c r="OJ5" i="29"/>
  <c r="OI5" i="29"/>
  <c r="OH5" i="29"/>
  <c r="OG5" i="29"/>
  <c r="OF5" i="29"/>
  <c r="OE5" i="29"/>
  <c r="OD5" i="29"/>
  <c r="OC5" i="29"/>
  <c r="OB5" i="29"/>
  <c r="OA5" i="29"/>
  <c r="NZ5" i="29"/>
  <c r="NY5" i="29"/>
  <c r="NX5" i="29"/>
  <c r="NW5" i="29"/>
  <c r="NV5" i="29"/>
  <c r="NU5" i="29"/>
  <c r="NT5" i="29"/>
  <c r="NS5" i="29"/>
  <c r="NR5" i="29"/>
  <c r="NQ5" i="29"/>
  <c r="NP5" i="29"/>
  <c r="NO5" i="29"/>
  <c r="NN5" i="29"/>
  <c r="NM5" i="29"/>
  <c r="NL5" i="29"/>
  <c r="NK5" i="29"/>
  <c r="NJ5" i="29"/>
  <c r="NI5" i="29"/>
  <c r="NH5" i="29"/>
  <c r="NG5" i="29"/>
  <c r="NF5" i="29"/>
  <c r="NE5" i="29"/>
  <c r="ND5" i="29"/>
  <c r="NC5" i="29"/>
  <c r="NB5" i="29"/>
  <c r="NA5" i="29"/>
  <c r="MZ5" i="29"/>
  <c r="MY5" i="29"/>
  <c r="MX5" i="29"/>
  <c r="MW5" i="29"/>
  <c r="MV5" i="29"/>
  <c r="MU5" i="29"/>
  <c r="MT5" i="29"/>
  <c r="MS5" i="29"/>
  <c r="MR5" i="29"/>
  <c r="MQ5" i="29"/>
  <c r="MP5" i="29"/>
  <c r="MO5" i="29"/>
  <c r="MN5" i="29"/>
  <c r="MM5" i="29"/>
  <c r="ML5" i="29"/>
  <c r="MK5" i="29"/>
  <c r="MJ5" i="29"/>
  <c r="MI5" i="29"/>
  <c r="MH5" i="29"/>
  <c r="MG5" i="29"/>
  <c r="MF5" i="29"/>
  <c r="ME5" i="29"/>
  <c r="MD5" i="29"/>
  <c r="MC5" i="29"/>
  <c r="MB5" i="29"/>
  <c r="MA5" i="29"/>
  <c r="LZ5" i="29"/>
  <c r="LY5" i="29"/>
  <c r="LX5" i="29"/>
  <c r="LW5" i="29"/>
  <c r="LV5" i="29"/>
  <c r="LU5" i="29"/>
  <c r="LT5" i="29"/>
  <c r="LS5" i="29"/>
  <c r="LR5" i="29"/>
  <c r="LQ5" i="29"/>
  <c r="LP5" i="29"/>
  <c r="LO5" i="29"/>
  <c r="LN5" i="29"/>
  <c r="PE4" i="29"/>
  <c r="PD4" i="29"/>
  <c r="PC4" i="29"/>
  <c r="PB4" i="29"/>
  <c r="PA4" i="29"/>
  <c r="OZ4" i="29"/>
  <c r="OY4" i="29"/>
  <c r="OX4" i="29"/>
  <c r="OW4" i="29"/>
  <c r="OV4" i="29"/>
  <c r="OU4" i="29"/>
  <c r="OT4" i="29"/>
  <c r="OS4" i="29"/>
  <c r="OR4" i="29"/>
  <c r="OQ4" i="29"/>
  <c r="OP4" i="29"/>
  <c r="OO4" i="29"/>
  <c r="ON4" i="29"/>
  <c r="OM4" i="29"/>
  <c r="OL4" i="29"/>
  <c r="OK4" i="29"/>
  <c r="OJ4" i="29"/>
  <c r="OI4" i="29"/>
  <c r="OH4" i="29"/>
  <c r="OG4" i="29"/>
  <c r="OF4" i="29"/>
  <c r="OE4" i="29"/>
  <c r="OD4" i="29"/>
  <c r="OC4" i="29"/>
  <c r="OB4" i="29"/>
  <c r="OA4" i="29"/>
  <c r="NZ4" i="29"/>
  <c r="NY4" i="29"/>
  <c r="NX4" i="29"/>
  <c r="NW4" i="29"/>
  <c r="NV4" i="29"/>
  <c r="NU4" i="29"/>
  <c r="NT4" i="29"/>
  <c r="NS4" i="29"/>
  <c r="NR4" i="29"/>
  <c r="NQ4" i="29"/>
  <c r="NP4" i="29"/>
  <c r="NO4" i="29"/>
  <c r="NN4" i="29"/>
  <c r="NM4" i="29"/>
  <c r="NL4" i="29"/>
  <c r="NK4" i="29"/>
  <c r="NJ4" i="29"/>
  <c r="NI4" i="29"/>
  <c r="NH4" i="29"/>
  <c r="NG4" i="29"/>
  <c r="NF4" i="29"/>
  <c r="NE4" i="29"/>
  <c r="ND4" i="29"/>
  <c r="NC4" i="29"/>
  <c r="NB4" i="29"/>
  <c r="NA4" i="29"/>
  <c r="MZ4" i="29"/>
  <c r="MY4" i="29"/>
  <c r="MX4" i="29"/>
  <c r="MW4" i="29"/>
  <c r="MV4" i="29"/>
  <c r="MU4" i="29"/>
  <c r="MT4" i="29"/>
  <c r="MS4" i="29"/>
  <c r="MR4" i="29"/>
  <c r="MQ4" i="29"/>
  <c r="MP4" i="29"/>
  <c r="MO4" i="29"/>
  <c r="MN4" i="29"/>
  <c r="MM4" i="29"/>
  <c r="ML4" i="29"/>
  <c r="MK4" i="29"/>
  <c r="MJ4" i="29"/>
  <c r="MI4" i="29"/>
  <c r="MH4" i="29"/>
  <c r="MG4" i="29"/>
  <c r="MF4" i="29"/>
  <c r="ME4" i="29"/>
  <c r="MD4" i="29"/>
  <c r="MC4" i="29"/>
  <c r="MB4" i="29"/>
  <c r="MA4" i="29"/>
  <c r="LZ4" i="29"/>
  <c r="LY4" i="29"/>
  <c r="LX4" i="29"/>
  <c r="LW4" i="29"/>
  <c r="LV4" i="29"/>
  <c r="LU4" i="29"/>
  <c r="LT4" i="29"/>
  <c r="LS4" i="29"/>
  <c r="LR4" i="29"/>
  <c r="LQ4" i="29"/>
  <c r="LP4" i="29"/>
  <c r="LO4" i="29"/>
  <c r="LN4" i="29"/>
  <c r="LM5" i="29"/>
  <c r="LL5" i="29"/>
  <c r="LK5" i="29"/>
  <c r="LJ5" i="29"/>
  <c r="LI5" i="29"/>
  <c r="LH5" i="29"/>
  <c r="LG5" i="29"/>
  <c r="LF5" i="29"/>
  <c r="LE5" i="29"/>
  <c r="LD5" i="29"/>
  <c r="LC5" i="29"/>
  <c r="LB5" i="29"/>
  <c r="LA5" i="29"/>
  <c r="KZ5" i="29"/>
  <c r="KY5" i="29"/>
  <c r="KX5" i="29"/>
  <c r="KW5" i="29"/>
  <c r="KV5" i="29"/>
  <c r="KU5" i="29"/>
  <c r="KT5" i="29"/>
  <c r="KS5" i="29"/>
  <c r="KR5" i="29"/>
  <c r="KQ5" i="29"/>
  <c r="KP5" i="29"/>
  <c r="KO5" i="29"/>
  <c r="KN5" i="29"/>
  <c r="KM5" i="29"/>
  <c r="KL5" i="29"/>
  <c r="KK5" i="29"/>
  <c r="KJ5" i="29"/>
  <c r="KI5" i="29"/>
  <c r="KH5" i="29"/>
  <c r="KG5" i="29"/>
  <c r="KF5" i="29"/>
  <c r="KE5" i="29"/>
  <c r="KD5" i="29"/>
  <c r="KC5" i="29"/>
  <c r="KB5" i="29"/>
  <c r="KA5" i="29"/>
  <c r="JZ5" i="29"/>
  <c r="JY5" i="29"/>
  <c r="JX5" i="29"/>
  <c r="JW5" i="29"/>
  <c r="JV5" i="29"/>
  <c r="JU5" i="29"/>
  <c r="JT5" i="29"/>
  <c r="JS5" i="29"/>
  <c r="JR5" i="29"/>
  <c r="JQ5" i="29"/>
  <c r="JP5" i="29"/>
  <c r="JO5" i="29"/>
  <c r="JN5" i="29"/>
  <c r="JM5" i="29"/>
  <c r="JL5" i="29"/>
  <c r="JK5" i="29"/>
  <c r="JJ5" i="29"/>
  <c r="JI5" i="29"/>
  <c r="JH5" i="29"/>
  <c r="JG5" i="29"/>
  <c r="JF5" i="29"/>
  <c r="JE5" i="29"/>
  <c r="JD5" i="29"/>
  <c r="JC5" i="29"/>
  <c r="JB5" i="29"/>
  <c r="JA5" i="29"/>
  <c r="IZ5" i="29"/>
  <c r="IY5" i="29"/>
  <c r="IX5" i="29"/>
  <c r="IW5" i="29"/>
  <c r="IV5" i="29"/>
  <c r="IU5" i="29"/>
  <c r="IT5" i="29"/>
  <c r="IS5" i="29"/>
  <c r="IR5" i="29"/>
  <c r="IQ5" i="29"/>
  <c r="IP5" i="29"/>
  <c r="IO5" i="29"/>
  <c r="IN5" i="29"/>
  <c r="IM5" i="29"/>
  <c r="IL5" i="29"/>
  <c r="IK5" i="29"/>
  <c r="IJ5" i="29"/>
  <c r="II5" i="29"/>
  <c r="IH5" i="29"/>
  <c r="IG5" i="29"/>
  <c r="IF5" i="29"/>
  <c r="IE5" i="29"/>
  <c r="ID5" i="29"/>
  <c r="IC5" i="29"/>
  <c r="IB5" i="29"/>
  <c r="IA5" i="29"/>
  <c r="HZ5" i="29"/>
  <c r="HY5" i="29"/>
  <c r="HX5" i="29"/>
  <c r="HW5" i="29"/>
  <c r="HV5" i="29"/>
  <c r="HU5" i="29"/>
  <c r="HT5" i="29"/>
  <c r="HS5" i="29"/>
  <c r="HR5" i="29"/>
  <c r="HQ5" i="29"/>
  <c r="HP5" i="29"/>
  <c r="HO5" i="29"/>
  <c r="HN5" i="29"/>
  <c r="HM5" i="29"/>
  <c r="HL5" i="29"/>
  <c r="HK5" i="29"/>
  <c r="HJ5" i="29"/>
  <c r="HI5" i="29"/>
  <c r="HH5" i="29"/>
  <c r="HG5" i="29"/>
  <c r="HF5" i="29"/>
  <c r="HE5" i="29"/>
  <c r="HD5" i="29"/>
  <c r="HC5" i="29"/>
  <c r="HB5" i="29"/>
  <c r="HA5" i="29"/>
  <c r="GZ5" i="29"/>
  <c r="GY5" i="29"/>
  <c r="GX5" i="29"/>
  <c r="LM4" i="29"/>
  <c r="LL4" i="29"/>
  <c r="LK4" i="29"/>
  <c r="LJ4" i="29"/>
  <c r="LI4" i="29"/>
  <c r="LH4" i="29"/>
  <c r="LG4" i="29"/>
  <c r="LF4" i="29"/>
  <c r="LE4" i="29"/>
  <c r="LD4" i="29"/>
  <c r="LC4" i="29"/>
  <c r="LB4" i="29"/>
  <c r="LA4" i="29"/>
  <c r="KZ4" i="29"/>
  <c r="KY4" i="29"/>
  <c r="KX4" i="29"/>
  <c r="KW4" i="29"/>
  <c r="KV4" i="29"/>
  <c r="KU4" i="29"/>
  <c r="KT4" i="29"/>
  <c r="KS4" i="29"/>
  <c r="KR4" i="29"/>
  <c r="KQ4" i="29"/>
  <c r="KP4" i="29"/>
  <c r="KO4" i="29"/>
  <c r="KN4" i="29"/>
  <c r="KM4" i="29"/>
  <c r="KL4" i="29"/>
  <c r="KK4" i="29"/>
  <c r="KJ4" i="29"/>
  <c r="KI4" i="29"/>
  <c r="KH4" i="29"/>
  <c r="KG4" i="29"/>
  <c r="KF4" i="29"/>
  <c r="KE4" i="29"/>
  <c r="KD4" i="29"/>
  <c r="KC4" i="29"/>
  <c r="KB4" i="29"/>
  <c r="KA4" i="29"/>
  <c r="JZ4" i="29"/>
  <c r="JY4" i="29"/>
  <c r="JX4" i="29"/>
  <c r="JW4" i="29"/>
  <c r="JV4" i="29"/>
  <c r="JU4" i="29"/>
  <c r="JT4" i="29"/>
  <c r="JS4" i="29"/>
  <c r="JR4" i="29"/>
  <c r="JQ4" i="29"/>
  <c r="JP4" i="29"/>
  <c r="JO4" i="29"/>
  <c r="JN4" i="29"/>
  <c r="JM4" i="29"/>
  <c r="JL4" i="29"/>
  <c r="JK4" i="29"/>
  <c r="JJ4" i="29"/>
  <c r="JI4" i="29"/>
  <c r="JH4" i="29"/>
  <c r="JG4" i="29"/>
  <c r="JF4" i="29"/>
  <c r="JE4" i="29"/>
  <c r="JD4" i="29"/>
  <c r="JC4" i="29"/>
  <c r="JB4" i="29"/>
  <c r="JA4" i="29"/>
  <c r="IZ4" i="29"/>
  <c r="IY4" i="29"/>
  <c r="IX4" i="29"/>
  <c r="IW4" i="29"/>
  <c r="IV4" i="29"/>
  <c r="IU4" i="29"/>
  <c r="IT4" i="29"/>
  <c r="IS4" i="29"/>
  <c r="IR4" i="29"/>
  <c r="IQ4" i="29"/>
  <c r="IP4" i="29"/>
  <c r="IO4" i="29"/>
  <c r="IN4" i="29"/>
  <c r="IM4" i="29"/>
  <c r="IL4" i="29"/>
  <c r="IK4" i="29"/>
  <c r="IJ4" i="29"/>
  <c r="II4" i="29"/>
  <c r="IH4" i="29"/>
  <c r="IG4" i="29"/>
  <c r="IF4" i="29"/>
  <c r="IE4" i="29"/>
  <c r="ID4" i="29"/>
  <c r="IC4" i="29"/>
  <c r="IB4" i="29"/>
  <c r="IA4" i="29"/>
  <c r="HZ4" i="29"/>
  <c r="HY4" i="29"/>
  <c r="HX4" i="29"/>
  <c r="HW4" i="29"/>
  <c r="HV4" i="29"/>
  <c r="HU4" i="29"/>
  <c r="HT4" i="29"/>
  <c r="HS4" i="29"/>
  <c r="HR4" i="29"/>
  <c r="HQ4" i="29"/>
  <c r="HP4" i="29"/>
  <c r="HO4" i="29"/>
  <c r="HN4" i="29"/>
  <c r="HM4" i="29"/>
  <c r="HL4" i="29"/>
  <c r="HK4" i="29"/>
  <c r="HJ4" i="29"/>
  <c r="HI4" i="29"/>
  <c r="HH4" i="29"/>
  <c r="HG4" i="29"/>
  <c r="HF4" i="29"/>
  <c r="HE4" i="29"/>
  <c r="HD4" i="29"/>
  <c r="HC4" i="29"/>
  <c r="HB4" i="29"/>
  <c r="HA4" i="29"/>
  <c r="GZ4" i="29"/>
  <c r="GY4" i="29"/>
  <c r="GX4" i="29"/>
  <c r="R2" i="26"/>
  <c r="N3" i="29" s="1"/>
  <c r="PI46" i="26"/>
  <c r="PH46" i="26"/>
  <c r="PG46" i="26"/>
  <c r="PF46" i="26"/>
  <c r="PE46" i="26"/>
  <c r="PD46" i="26"/>
  <c r="PC46" i="26"/>
  <c r="PB46" i="26"/>
  <c r="PA46" i="26"/>
  <c r="OZ46" i="26"/>
  <c r="OY46" i="26"/>
  <c r="OX46" i="26"/>
  <c r="OW46" i="26"/>
  <c r="OV46" i="26"/>
  <c r="OU46" i="26"/>
  <c r="OT46" i="26"/>
  <c r="OS46" i="26"/>
  <c r="OR46" i="26"/>
  <c r="OQ46" i="26"/>
  <c r="OP46" i="26"/>
  <c r="OO46" i="26"/>
  <c r="ON46" i="26"/>
  <c r="OM46" i="26"/>
  <c r="OL46" i="26"/>
  <c r="OK46" i="26"/>
  <c r="OJ46" i="26"/>
  <c r="OI46" i="26"/>
  <c r="OH46" i="26"/>
  <c r="OG46" i="26"/>
  <c r="OF46" i="26"/>
  <c r="OE46" i="26"/>
  <c r="OD46" i="26"/>
  <c r="OC46" i="26"/>
  <c r="OB46" i="26"/>
  <c r="OA46" i="26"/>
  <c r="NZ46" i="26"/>
  <c r="NY46" i="26"/>
  <c r="NX46" i="26"/>
  <c r="NW46" i="26"/>
  <c r="NV46" i="26"/>
  <c r="NU46" i="26"/>
  <c r="NT46" i="26"/>
  <c r="NS46" i="26"/>
  <c r="NR46" i="26"/>
  <c r="NQ46" i="26"/>
  <c r="NP46" i="26"/>
  <c r="NO46" i="26"/>
  <c r="NN46" i="26"/>
  <c r="NM46" i="26"/>
  <c r="NL46" i="26"/>
  <c r="NK46" i="26"/>
  <c r="NJ46" i="26"/>
  <c r="NI46" i="26"/>
  <c r="NH46" i="26"/>
  <c r="NG46" i="26"/>
  <c r="NF46" i="26"/>
  <c r="NE46" i="26"/>
  <c r="ND46" i="26"/>
  <c r="NC46" i="26"/>
  <c r="NB46" i="26"/>
  <c r="NA46" i="26"/>
  <c r="MZ46" i="26"/>
  <c r="MY46" i="26"/>
  <c r="MX46" i="26"/>
  <c r="MW46" i="26"/>
  <c r="MV46" i="26"/>
  <c r="MU46" i="26"/>
  <c r="MT46" i="26"/>
  <c r="MS46" i="26"/>
  <c r="MR46" i="26"/>
  <c r="MQ46" i="26"/>
  <c r="MP46" i="26"/>
  <c r="MO46" i="26"/>
  <c r="MN46" i="26"/>
  <c r="MM46" i="26"/>
  <c r="ML46" i="26"/>
  <c r="MK46" i="26"/>
  <c r="MJ46" i="26"/>
  <c r="MI46" i="26"/>
  <c r="MH46" i="26"/>
  <c r="MG46" i="26"/>
  <c r="MF46" i="26"/>
  <c r="ME46" i="26"/>
  <c r="MD46" i="26"/>
  <c r="MC46" i="26"/>
  <c r="MB46" i="26"/>
  <c r="MA46" i="26"/>
  <c r="LZ46" i="26"/>
  <c r="LY46" i="26"/>
  <c r="LX46" i="26"/>
  <c r="LW46" i="26"/>
  <c r="LV46" i="26"/>
  <c r="LU46" i="26"/>
  <c r="LT46" i="26"/>
  <c r="LS46" i="26"/>
  <c r="LR46" i="26"/>
  <c r="LQ46" i="26"/>
  <c r="LP46" i="26"/>
  <c r="LO46" i="26"/>
  <c r="LN46" i="26"/>
  <c r="LM46" i="26"/>
  <c r="LL46" i="26"/>
  <c r="LK46" i="26"/>
  <c r="LJ46" i="26"/>
  <c r="LI46" i="26"/>
  <c r="LH46" i="26"/>
  <c r="LG46" i="26"/>
  <c r="LF46" i="26"/>
  <c r="LE46" i="26"/>
  <c r="LD46" i="26"/>
  <c r="LC46" i="26"/>
  <c r="LB46" i="26"/>
  <c r="LA46" i="26"/>
  <c r="KZ46" i="26"/>
  <c r="KY46" i="26"/>
  <c r="KX46" i="26"/>
  <c r="KW46" i="26"/>
  <c r="KV46" i="26"/>
  <c r="KU46" i="26"/>
  <c r="KT46" i="26"/>
  <c r="KS46" i="26"/>
  <c r="KR46" i="26"/>
  <c r="KQ46" i="26"/>
  <c r="KP46" i="26"/>
  <c r="KO46" i="26"/>
  <c r="KN46" i="26"/>
  <c r="KM46" i="26"/>
  <c r="KL46" i="26"/>
  <c r="KK46" i="26"/>
  <c r="KJ46" i="26"/>
  <c r="KI46" i="26"/>
  <c r="KH46" i="26"/>
  <c r="KG46" i="26"/>
  <c r="KF46" i="26"/>
  <c r="KE46" i="26"/>
  <c r="KD46" i="26"/>
  <c r="KC46" i="26"/>
  <c r="KB46" i="26"/>
  <c r="KA46" i="26"/>
  <c r="JZ46" i="26"/>
  <c r="JY46" i="26"/>
  <c r="JX46" i="26"/>
  <c r="JW46" i="26"/>
  <c r="JV46" i="26"/>
  <c r="JU46" i="26"/>
  <c r="JT46" i="26"/>
  <c r="JS46" i="26"/>
  <c r="JR46" i="26"/>
  <c r="JQ46" i="26"/>
  <c r="JP46" i="26"/>
  <c r="JO46" i="26"/>
  <c r="JN46" i="26"/>
  <c r="JM46" i="26"/>
  <c r="JL46" i="26"/>
  <c r="JK46" i="26"/>
  <c r="JJ46" i="26"/>
  <c r="JI46" i="26"/>
  <c r="JH46" i="26"/>
  <c r="JG46" i="26"/>
  <c r="JF46" i="26"/>
  <c r="JE46" i="26"/>
  <c r="JD46" i="26"/>
  <c r="JC46" i="26"/>
  <c r="JB46" i="26"/>
  <c r="JA46" i="26"/>
  <c r="IZ46" i="26"/>
  <c r="IY46" i="26"/>
  <c r="IX46" i="26"/>
  <c r="IW46" i="26"/>
  <c r="IV46" i="26"/>
  <c r="IU46" i="26"/>
  <c r="IT46" i="26"/>
  <c r="IS46" i="26"/>
  <c r="IR46" i="26"/>
  <c r="IQ46" i="26"/>
  <c r="IP46" i="26"/>
  <c r="IO46" i="26"/>
  <c r="IN46" i="26"/>
  <c r="IM46" i="26"/>
  <c r="IL46" i="26"/>
  <c r="IK46" i="26"/>
  <c r="IJ46" i="26"/>
  <c r="II46" i="26"/>
  <c r="IH46" i="26"/>
  <c r="IG46" i="26"/>
  <c r="IF46" i="26"/>
  <c r="IE46" i="26"/>
  <c r="ID46" i="26"/>
  <c r="IC46" i="26"/>
  <c r="IB46" i="26"/>
  <c r="IA46" i="26"/>
  <c r="HZ46" i="26"/>
  <c r="PI45" i="26"/>
  <c r="PH45" i="26"/>
  <c r="PH44" i="26" s="1"/>
  <c r="PG45" i="26"/>
  <c r="PG44" i="26" s="1"/>
  <c r="PF45" i="26"/>
  <c r="PF44" i="26" s="1"/>
  <c r="PE45" i="26"/>
  <c r="PD45" i="26"/>
  <c r="PD44" i="26" s="1"/>
  <c r="PC45" i="26"/>
  <c r="PC44" i="26" s="1"/>
  <c r="PB45" i="26"/>
  <c r="PB44" i="26" s="1"/>
  <c r="PA45" i="26"/>
  <c r="OZ45" i="26"/>
  <c r="OY45" i="26"/>
  <c r="OX45" i="26"/>
  <c r="OX44" i="26" s="1"/>
  <c r="OW45" i="26"/>
  <c r="OW44" i="26" s="1"/>
  <c r="OV45" i="26"/>
  <c r="OU45" i="26"/>
  <c r="OT45" i="26"/>
  <c r="OS45" i="26"/>
  <c r="OR45" i="26"/>
  <c r="OQ45" i="26"/>
  <c r="OP45" i="26"/>
  <c r="OO45" i="26"/>
  <c r="ON45" i="26"/>
  <c r="ON44" i="26" s="1"/>
  <c r="OM45" i="26"/>
  <c r="OL45" i="26"/>
  <c r="OL44" i="26" s="1"/>
  <c r="OK45" i="26"/>
  <c r="OK44" i="26" s="1"/>
  <c r="OJ45" i="26"/>
  <c r="OJ66" i="26" s="1"/>
  <c r="OF7" i="29" s="1"/>
  <c r="OI45" i="26"/>
  <c r="OH45" i="26"/>
  <c r="OH44" i="26" s="1"/>
  <c r="OG45" i="26"/>
  <c r="OG44" i="26" s="1"/>
  <c r="OF45" i="26"/>
  <c r="OE45" i="26"/>
  <c r="OD45" i="26"/>
  <c r="OD44" i="26" s="1"/>
  <c r="OC45" i="26"/>
  <c r="OC44" i="26" s="1"/>
  <c r="OB45" i="26"/>
  <c r="OA45" i="26"/>
  <c r="NZ45" i="26"/>
  <c r="NY45" i="26"/>
  <c r="NX45" i="26"/>
  <c r="NW45" i="26"/>
  <c r="NV45" i="26"/>
  <c r="NU45" i="26"/>
  <c r="NT45" i="26"/>
  <c r="NT44" i="26" s="1"/>
  <c r="NS45" i="26"/>
  <c r="NS44" i="26" s="1"/>
  <c r="NR45" i="26"/>
  <c r="NR66" i="26" s="1"/>
  <c r="NN7" i="29" s="1"/>
  <c r="NQ45" i="26"/>
  <c r="NP45" i="26"/>
  <c r="NP44" i="26" s="1"/>
  <c r="NO45" i="26"/>
  <c r="NO44" i="26" s="1"/>
  <c r="NN45" i="26"/>
  <c r="NN44" i="26" s="1"/>
  <c r="NM45" i="26"/>
  <c r="NM44" i="26" s="1"/>
  <c r="NL45" i="26"/>
  <c r="NK45" i="26"/>
  <c r="NJ45" i="26"/>
  <c r="NJ44" i="26" s="1"/>
  <c r="NI45" i="26"/>
  <c r="NI44" i="26" s="1"/>
  <c r="NH45" i="26"/>
  <c r="NG45" i="26"/>
  <c r="NF45" i="26"/>
  <c r="NE45" i="26"/>
  <c r="ND45" i="26"/>
  <c r="NC45" i="26"/>
  <c r="NB45" i="26"/>
  <c r="NA45" i="26"/>
  <c r="MZ45" i="26"/>
  <c r="MZ44" i="26" s="1"/>
  <c r="MY45" i="26"/>
  <c r="MX45" i="26"/>
  <c r="MW45" i="26"/>
  <c r="MW44" i="26" s="1"/>
  <c r="MV45" i="26"/>
  <c r="MV44" i="26" s="1"/>
  <c r="MU45" i="26"/>
  <c r="MU44" i="26" s="1"/>
  <c r="MT45" i="26"/>
  <c r="MT44" i="26" s="1"/>
  <c r="MS45" i="26"/>
  <c r="MS66" i="26" s="1"/>
  <c r="MO7" i="29" s="1"/>
  <c r="MR45" i="26"/>
  <c r="MQ45" i="26"/>
  <c r="MP45" i="26"/>
  <c r="MP44" i="26" s="1"/>
  <c r="MO45" i="26"/>
  <c r="MO44" i="26" s="1"/>
  <c r="MN45" i="26"/>
  <c r="MM45" i="26"/>
  <c r="ML45" i="26"/>
  <c r="MK45" i="26"/>
  <c r="MJ45" i="26"/>
  <c r="MI45" i="26"/>
  <c r="MH45" i="26"/>
  <c r="MG45" i="26"/>
  <c r="MF45" i="26"/>
  <c r="ME45" i="26"/>
  <c r="ME44" i="26" s="1"/>
  <c r="MD45" i="26"/>
  <c r="MD44" i="26" s="1"/>
  <c r="MC45" i="26"/>
  <c r="MC44" i="26" s="1"/>
  <c r="MB45" i="26"/>
  <c r="MB66" i="26" s="1"/>
  <c r="LX7" i="29" s="1"/>
  <c r="MA45" i="26"/>
  <c r="MA44" i="26" s="1"/>
  <c r="LZ45" i="26"/>
  <c r="LZ44" i="26" s="1"/>
  <c r="LY45" i="26"/>
  <c r="LY44" i="26" s="1"/>
  <c r="LX45" i="26"/>
  <c r="LW45" i="26"/>
  <c r="LV45" i="26"/>
  <c r="LV44" i="26" s="1"/>
  <c r="LU45" i="26"/>
  <c r="LU44" i="26" s="1"/>
  <c r="LT45" i="26"/>
  <c r="LS45" i="26"/>
  <c r="LR45" i="26"/>
  <c r="LQ45" i="26"/>
  <c r="LP45" i="26"/>
  <c r="LO45" i="26"/>
  <c r="LN45" i="26"/>
  <c r="LM45" i="26"/>
  <c r="LL45" i="26"/>
  <c r="LL44" i="26" s="1"/>
  <c r="LK45" i="26"/>
  <c r="LK44" i="26" s="1"/>
  <c r="LJ45" i="26"/>
  <c r="LJ44" i="26" s="1"/>
  <c r="LI45" i="26"/>
  <c r="LI44" i="26" s="1"/>
  <c r="LH45" i="26"/>
  <c r="LG45" i="26"/>
  <c r="LG66" i="26" s="1"/>
  <c r="LC7" i="29" s="1"/>
  <c r="LF45" i="26"/>
  <c r="LF44" i="26" s="1"/>
  <c r="LE45" i="26"/>
  <c r="LE44" i="26" s="1"/>
  <c r="LD45" i="26"/>
  <c r="LC45" i="26"/>
  <c r="LB45" i="26"/>
  <c r="LB44" i="26" s="1"/>
  <c r="LA45" i="26"/>
  <c r="LA44" i="26" s="1"/>
  <c r="KZ45" i="26"/>
  <c r="KY45" i="26"/>
  <c r="KX45" i="26"/>
  <c r="KW45" i="26"/>
  <c r="KV45" i="26"/>
  <c r="KU45" i="26"/>
  <c r="KT45" i="26"/>
  <c r="KS45" i="26"/>
  <c r="KR45" i="26"/>
  <c r="KR44" i="26" s="1"/>
  <c r="KQ45" i="26"/>
  <c r="KP45" i="26"/>
  <c r="KP44" i="26" s="1"/>
  <c r="KO45" i="26"/>
  <c r="KO44" i="26" s="1"/>
  <c r="KN45" i="26"/>
  <c r="KN44" i="26" s="1"/>
  <c r="KM45" i="26"/>
  <c r="KM44" i="26" s="1"/>
  <c r="KL45" i="26"/>
  <c r="KL66" i="26" s="1"/>
  <c r="KH7" i="29" s="1"/>
  <c r="KK45" i="26"/>
  <c r="KJ45" i="26"/>
  <c r="KI45" i="26"/>
  <c r="KH45" i="26"/>
  <c r="KH44" i="26" s="1"/>
  <c r="KG45" i="26"/>
  <c r="KG44" i="26" s="1"/>
  <c r="KF45" i="26"/>
  <c r="KE45" i="26"/>
  <c r="KD45" i="26"/>
  <c r="KC45" i="26"/>
  <c r="KB45" i="26"/>
  <c r="KA45" i="26"/>
  <c r="JZ45" i="26"/>
  <c r="JY45" i="26"/>
  <c r="JX45" i="26"/>
  <c r="JW45" i="26"/>
  <c r="JV45" i="26"/>
  <c r="JV44" i="26" s="1"/>
  <c r="JU45" i="26"/>
  <c r="JU44" i="26" s="1"/>
  <c r="JT45" i="26"/>
  <c r="JT44" i="26" s="1"/>
  <c r="JS45" i="26"/>
  <c r="JS66" i="26" s="1"/>
  <c r="JO7" i="29" s="1"/>
  <c r="JR45" i="26"/>
  <c r="JQ45" i="26"/>
  <c r="JQ44" i="26" s="1"/>
  <c r="JP45" i="26"/>
  <c r="JO45" i="26"/>
  <c r="JN45" i="26"/>
  <c r="JN44" i="26" s="1"/>
  <c r="JM45" i="26"/>
  <c r="JL45" i="26"/>
  <c r="JK45" i="26"/>
  <c r="JJ45" i="26"/>
  <c r="JI45" i="26"/>
  <c r="JH45" i="26"/>
  <c r="JG45" i="26"/>
  <c r="JF45" i="26"/>
  <c r="JE45" i="26"/>
  <c r="JD45" i="26"/>
  <c r="JC45" i="26"/>
  <c r="JB45" i="26"/>
  <c r="JB66" i="26" s="1"/>
  <c r="IX7" i="29" s="1"/>
  <c r="JA45" i="26"/>
  <c r="IZ45" i="26"/>
  <c r="IZ44" i="26" s="1"/>
  <c r="IY45" i="26"/>
  <c r="IX45" i="26"/>
  <c r="IW45" i="26"/>
  <c r="IW44" i="26" s="1"/>
  <c r="IV45" i="26"/>
  <c r="IU45" i="26"/>
  <c r="IT45" i="26"/>
  <c r="IT44" i="26" s="1"/>
  <c r="IS45" i="26"/>
  <c r="IR45" i="26"/>
  <c r="IQ45" i="26"/>
  <c r="IP45" i="26"/>
  <c r="IO45" i="26"/>
  <c r="IN45" i="26"/>
  <c r="IM45" i="26"/>
  <c r="IL45" i="26"/>
  <c r="IK45" i="26"/>
  <c r="IJ45" i="26"/>
  <c r="II45" i="26"/>
  <c r="IH45" i="26"/>
  <c r="IG45" i="26"/>
  <c r="IF45" i="26"/>
  <c r="IF44" i="26" s="1"/>
  <c r="IE45" i="26"/>
  <c r="IE44" i="26" s="1"/>
  <c r="ID45" i="26"/>
  <c r="ID44" i="26" s="1"/>
  <c r="IC45" i="26"/>
  <c r="IB45" i="26"/>
  <c r="IA45" i="26"/>
  <c r="HZ45" i="26"/>
  <c r="HZ44" i="26" s="1"/>
  <c r="OY44" i="26"/>
  <c r="NK44" i="26"/>
  <c r="MQ44" i="26"/>
  <c r="KI44" i="26"/>
  <c r="JW44" i="26"/>
  <c r="PI40" i="26"/>
  <c r="PI26" i="26" s="1"/>
  <c r="PH40" i="26"/>
  <c r="PH26" i="26" s="1"/>
  <c r="PG40" i="26"/>
  <c r="PF40" i="26"/>
  <c r="PE40" i="26"/>
  <c r="PE26" i="26" s="1"/>
  <c r="PD40" i="26"/>
  <c r="PD26" i="26" s="1"/>
  <c r="PC40" i="26"/>
  <c r="PB40" i="26"/>
  <c r="PB26" i="26" s="1"/>
  <c r="PA40" i="26"/>
  <c r="PA26" i="26" s="1"/>
  <c r="OZ40" i="26"/>
  <c r="OY40" i="26"/>
  <c r="OY31" i="26" s="1"/>
  <c r="OX40" i="26"/>
  <c r="OX31" i="26" s="1"/>
  <c r="OX16" i="26" s="1"/>
  <c r="OW40" i="26"/>
  <c r="OV40" i="26"/>
  <c r="OU40" i="26"/>
  <c r="OU31" i="26" s="1"/>
  <c r="OU16" i="26" s="1"/>
  <c r="OT40" i="26"/>
  <c r="OT26" i="26" s="1"/>
  <c r="OS40" i="26"/>
  <c r="OS31" i="26" s="1"/>
  <c r="OS16" i="26" s="1"/>
  <c r="OR40" i="26"/>
  <c r="OR26" i="26" s="1"/>
  <c r="OQ40" i="26"/>
  <c r="OP40" i="26"/>
  <c r="OO40" i="26"/>
  <c r="OO31" i="26" s="1"/>
  <c r="OO16" i="26" s="1"/>
  <c r="ON40" i="26"/>
  <c r="ON26" i="26" s="1"/>
  <c r="OM40" i="26"/>
  <c r="OL40" i="26"/>
  <c r="OK40" i="26"/>
  <c r="OK26" i="26" s="1"/>
  <c r="OJ40" i="26"/>
  <c r="OI40" i="26"/>
  <c r="OH40" i="26"/>
  <c r="OH26" i="26" s="1"/>
  <c r="OG40" i="26"/>
  <c r="OF40" i="26"/>
  <c r="OF26" i="26" s="1"/>
  <c r="OE40" i="26"/>
  <c r="OE26" i="26" s="1"/>
  <c r="OD40" i="26"/>
  <c r="OD26" i="26" s="1"/>
  <c r="OC40" i="26"/>
  <c r="OB40" i="26"/>
  <c r="OA40" i="26"/>
  <c r="OA26" i="26" s="1"/>
  <c r="NZ40" i="26"/>
  <c r="NZ26" i="26" s="1"/>
  <c r="NY40" i="26"/>
  <c r="NX40" i="26"/>
  <c r="NX26" i="26" s="1"/>
  <c r="NW40" i="26"/>
  <c r="NV40" i="26"/>
  <c r="NU40" i="26"/>
  <c r="NU31" i="26" s="1"/>
  <c r="NT40" i="26"/>
  <c r="NT31" i="26" s="1"/>
  <c r="NT16" i="26" s="1"/>
  <c r="NS40" i="26"/>
  <c r="NR40" i="26"/>
  <c r="NQ40" i="26"/>
  <c r="NQ26" i="26" s="1"/>
  <c r="NP40" i="26"/>
  <c r="NO40" i="26"/>
  <c r="NN40" i="26"/>
  <c r="NN26" i="26" s="1"/>
  <c r="NM40" i="26"/>
  <c r="NL40" i="26"/>
  <c r="NK40" i="26"/>
  <c r="NK31" i="26" s="1"/>
  <c r="NJ40" i="26"/>
  <c r="NJ26" i="26" s="1"/>
  <c r="NI40" i="26"/>
  <c r="NH40" i="26"/>
  <c r="NG40" i="26"/>
  <c r="NG31" i="26" s="1"/>
  <c r="NG16" i="26" s="1"/>
  <c r="NF40" i="26"/>
  <c r="NF26" i="26" s="1"/>
  <c r="NE40" i="26"/>
  <c r="NE26" i="26" s="1"/>
  <c r="ND40" i="26"/>
  <c r="ND26" i="26" s="1"/>
  <c r="NC40" i="26"/>
  <c r="NC26" i="26" s="1"/>
  <c r="NB40" i="26"/>
  <c r="NB26" i="26" s="1"/>
  <c r="NA40" i="26"/>
  <c r="NA26" i="26" s="1"/>
  <c r="MZ40" i="26"/>
  <c r="MZ31" i="26" s="1"/>
  <c r="MZ16" i="26" s="1"/>
  <c r="MY40" i="26"/>
  <c r="MX40" i="26"/>
  <c r="MW40" i="26"/>
  <c r="MW31" i="26" s="1"/>
  <c r="MW16" i="26" s="1"/>
  <c r="MV40" i="26"/>
  <c r="MU40" i="26"/>
  <c r="MT40" i="26"/>
  <c r="MT26" i="26" s="1"/>
  <c r="MS40" i="26"/>
  <c r="MS26" i="26" s="1"/>
  <c r="MR40" i="26"/>
  <c r="MQ40" i="26"/>
  <c r="MP40" i="26"/>
  <c r="MP31" i="26" s="1"/>
  <c r="MP16" i="26" s="1"/>
  <c r="MO40" i="26"/>
  <c r="MN40" i="26"/>
  <c r="MN31" i="26" s="1"/>
  <c r="MN16" i="26" s="1"/>
  <c r="MM40" i="26"/>
  <c r="ML40" i="26"/>
  <c r="ML31" i="26" s="1"/>
  <c r="ML16" i="26" s="1"/>
  <c r="MK40" i="26"/>
  <c r="MK31" i="26" s="1"/>
  <c r="MK16" i="26" s="1"/>
  <c r="MJ40" i="26"/>
  <c r="MJ26" i="26" s="1"/>
  <c r="MI40" i="26"/>
  <c r="MI26" i="26" s="1"/>
  <c r="MH40" i="26"/>
  <c r="MH26" i="26" s="1"/>
  <c r="MG40" i="26"/>
  <c r="MG31" i="26" s="1"/>
  <c r="MG16" i="26" s="1"/>
  <c r="MF40" i="26"/>
  <c r="ME40" i="26"/>
  <c r="MD40" i="26"/>
  <c r="MC40" i="26"/>
  <c r="MC26" i="26" s="1"/>
  <c r="MB40" i="26"/>
  <c r="MA40" i="26"/>
  <c r="LZ40" i="26"/>
  <c r="LZ26" i="26" s="1"/>
  <c r="LY40" i="26"/>
  <c r="LY26" i="26" s="1"/>
  <c r="LX40" i="26"/>
  <c r="LX26" i="26" s="1"/>
  <c r="LW40" i="26"/>
  <c r="LW26" i="26" s="1"/>
  <c r="LV40" i="26"/>
  <c r="LU40" i="26"/>
  <c r="LT40" i="26"/>
  <c r="LS40" i="26"/>
  <c r="LR40" i="26"/>
  <c r="LR26" i="26" s="1"/>
  <c r="LQ40" i="26"/>
  <c r="LQ26" i="26" s="1"/>
  <c r="LP40" i="26"/>
  <c r="LP26" i="26" s="1"/>
  <c r="LO40" i="26"/>
  <c r="LN40" i="26"/>
  <c r="LM40" i="26"/>
  <c r="LM31" i="26" s="1"/>
  <c r="LM16" i="26" s="1"/>
  <c r="LL40" i="26"/>
  <c r="LL31" i="26" s="1"/>
  <c r="LL16" i="26" s="1"/>
  <c r="LK40" i="26"/>
  <c r="LJ40" i="26"/>
  <c r="LI40" i="26"/>
  <c r="LH40" i="26"/>
  <c r="LG40" i="26"/>
  <c r="LF40" i="26"/>
  <c r="LF26" i="26" s="1"/>
  <c r="LE40" i="26"/>
  <c r="LD40" i="26"/>
  <c r="LD26" i="26" s="1"/>
  <c r="LC40" i="26"/>
  <c r="LC26" i="26" s="1"/>
  <c r="LB40" i="26"/>
  <c r="LB26" i="26" s="1"/>
  <c r="LA40" i="26"/>
  <c r="KZ40" i="26"/>
  <c r="KY40" i="26"/>
  <c r="KY26" i="26" s="1"/>
  <c r="KX40" i="26"/>
  <c r="KX26" i="26" s="1"/>
  <c r="KW40" i="26"/>
  <c r="KW26" i="26" s="1"/>
  <c r="KV40" i="26"/>
  <c r="KV26" i="26" s="1"/>
  <c r="KU40" i="26"/>
  <c r="KU26" i="26" s="1"/>
  <c r="KT40" i="26"/>
  <c r="KT26" i="26" s="1"/>
  <c r="KS40" i="26"/>
  <c r="KS31" i="26" s="1"/>
  <c r="KR40" i="26"/>
  <c r="KR26" i="26" s="1"/>
  <c r="KQ40" i="26"/>
  <c r="KP40" i="26"/>
  <c r="KO40" i="26"/>
  <c r="KO26" i="26" s="1"/>
  <c r="KN40" i="26"/>
  <c r="KM40" i="26"/>
  <c r="KL40" i="26"/>
  <c r="KL26" i="26" s="1"/>
  <c r="KK40" i="26"/>
  <c r="KJ40" i="26"/>
  <c r="KI40" i="26"/>
  <c r="KH40" i="26"/>
  <c r="KG40" i="26"/>
  <c r="KF40" i="26"/>
  <c r="KF26" i="26" s="1"/>
  <c r="KE40" i="26"/>
  <c r="KD40" i="26"/>
  <c r="KD31" i="26" s="1"/>
  <c r="KC40" i="26"/>
  <c r="KC31" i="26" s="1"/>
  <c r="KB40" i="26"/>
  <c r="KB26" i="26" s="1"/>
  <c r="KA40" i="26"/>
  <c r="KA26" i="26" s="1"/>
  <c r="JZ40" i="26"/>
  <c r="JZ26" i="26" s="1"/>
  <c r="JY40" i="26"/>
  <c r="JY26" i="26" s="1"/>
  <c r="JX40" i="26"/>
  <c r="JX26" i="26" s="1"/>
  <c r="JW40" i="26"/>
  <c r="JV40" i="26"/>
  <c r="JU40" i="26"/>
  <c r="JU26" i="26" s="1"/>
  <c r="JT40" i="26"/>
  <c r="JS40" i="26"/>
  <c r="JR40" i="26"/>
  <c r="JR26" i="26" s="1"/>
  <c r="JQ40" i="26"/>
  <c r="JP40" i="26"/>
  <c r="JO40" i="26"/>
  <c r="JO31" i="26" s="1"/>
  <c r="JN40" i="26"/>
  <c r="JN31" i="26" s="1"/>
  <c r="JN16" i="26" s="1"/>
  <c r="JM40" i="26"/>
  <c r="JL40" i="26"/>
  <c r="JK40" i="26"/>
  <c r="JK26" i="26" s="1"/>
  <c r="JJ40" i="26"/>
  <c r="JJ26" i="26" s="1"/>
  <c r="JI40" i="26"/>
  <c r="JI26" i="26" s="1"/>
  <c r="JH40" i="26"/>
  <c r="JH26" i="26" s="1"/>
  <c r="JG40" i="26"/>
  <c r="JF40" i="26"/>
  <c r="JE40" i="26"/>
  <c r="JD40" i="26"/>
  <c r="JD26" i="26" s="1"/>
  <c r="JC40" i="26"/>
  <c r="JC26" i="26" s="1"/>
  <c r="JB40" i="26"/>
  <c r="JB26" i="26" s="1"/>
  <c r="JA40" i="26"/>
  <c r="JA26" i="26" s="1"/>
  <c r="IZ40" i="26"/>
  <c r="IZ26" i="26" s="1"/>
  <c r="IY40" i="26"/>
  <c r="IY26" i="26" s="1"/>
  <c r="IX40" i="26"/>
  <c r="IX26" i="26" s="1"/>
  <c r="IW40" i="26"/>
  <c r="IW26" i="26" s="1"/>
  <c r="IV40" i="26"/>
  <c r="IV26" i="26" s="1"/>
  <c r="IU40" i="26"/>
  <c r="IU26" i="26" s="1"/>
  <c r="IT40" i="26"/>
  <c r="IT26" i="26" s="1"/>
  <c r="IS40" i="26"/>
  <c r="IS26" i="26" s="1"/>
  <c r="IR40" i="26"/>
  <c r="IR26" i="26" s="1"/>
  <c r="IQ40" i="26"/>
  <c r="IQ31" i="26" s="1"/>
  <c r="IQ16" i="26" s="1"/>
  <c r="IP40" i="26"/>
  <c r="IP26" i="26" s="1"/>
  <c r="IO40" i="26"/>
  <c r="IO26" i="26" s="1"/>
  <c r="IN40" i="26"/>
  <c r="IN26" i="26" s="1"/>
  <c r="IM40" i="26"/>
  <c r="IM26" i="26" s="1"/>
  <c r="IL40" i="26"/>
  <c r="IL26" i="26" s="1"/>
  <c r="IK40" i="26"/>
  <c r="IJ40" i="26"/>
  <c r="II40" i="26"/>
  <c r="IH40" i="26"/>
  <c r="IH26" i="26" s="1"/>
  <c r="IG40" i="26"/>
  <c r="IG26" i="26" s="1"/>
  <c r="IF40" i="26"/>
  <c r="IF26" i="26" s="1"/>
  <c r="IE40" i="26"/>
  <c r="IE26" i="26" s="1"/>
  <c r="ID40" i="26"/>
  <c r="ID26" i="26" s="1"/>
  <c r="IC40" i="26"/>
  <c r="IC26" i="26" s="1"/>
  <c r="IB40" i="26"/>
  <c r="IB26" i="26" s="1"/>
  <c r="IA40" i="26"/>
  <c r="HZ40" i="26"/>
  <c r="HZ31" i="26" s="1"/>
  <c r="HZ16" i="26" s="1"/>
  <c r="PI32" i="26"/>
  <c r="PH32" i="26"/>
  <c r="PG32" i="26"/>
  <c r="PF32" i="26"/>
  <c r="PE32" i="26"/>
  <c r="PE21" i="26" s="1"/>
  <c r="PD32" i="26"/>
  <c r="PC32" i="26"/>
  <c r="PC21" i="26" s="1"/>
  <c r="PB32" i="26"/>
  <c r="PB31" i="26" s="1"/>
  <c r="PB16" i="26" s="1"/>
  <c r="PA32" i="26"/>
  <c r="OZ32" i="26"/>
  <c r="OY32" i="26"/>
  <c r="OX32" i="26"/>
  <c r="OW32" i="26"/>
  <c r="OW31" i="26" s="1"/>
  <c r="OW16" i="26" s="1"/>
  <c r="OV32" i="26"/>
  <c r="OU32" i="26"/>
  <c r="OT32" i="26"/>
  <c r="OT21" i="26" s="1"/>
  <c r="OS32" i="26"/>
  <c r="OS21" i="26" s="1"/>
  <c r="OR32" i="26"/>
  <c r="OQ32" i="26"/>
  <c r="OP32" i="26"/>
  <c r="OO32" i="26"/>
  <c r="ON32" i="26"/>
  <c r="OM32" i="26"/>
  <c r="OM21" i="26" s="1"/>
  <c r="OL32" i="26"/>
  <c r="OL21" i="26" s="1"/>
  <c r="OK32" i="26"/>
  <c r="OK21" i="26" s="1"/>
  <c r="OJ32" i="26"/>
  <c r="OI32" i="26"/>
  <c r="OH32" i="26"/>
  <c r="OH21" i="26" s="1"/>
  <c r="OG32" i="26"/>
  <c r="OF32" i="26"/>
  <c r="OF21" i="26" s="1"/>
  <c r="OE32" i="26"/>
  <c r="OD32" i="26"/>
  <c r="OC32" i="26"/>
  <c r="OB32" i="26"/>
  <c r="OA32" i="26"/>
  <c r="NZ32" i="26"/>
  <c r="NY32" i="26"/>
  <c r="NY21" i="26" s="1"/>
  <c r="NX32" i="26"/>
  <c r="NX31" i="26" s="1"/>
  <c r="NX16" i="26" s="1"/>
  <c r="NW32" i="26"/>
  <c r="NV32" i="26"/>
  <c r="NU32" i="26"/>
  <c r="NT32" i="26"/>
  <c r="NS32" i="26"/>
  <c r="NS31" i="26" s="1"/>
  <c r="NS16" i="26" s="1"/>
  <c r="NR32" i="26"/>
  <c r="NR31" i="26" s="1"/>
  <c r="NR16" i="26" s="1"/>
  <c r="NQ32" i="26"/>
  <c r="NQ21" i="26" s="1"/>
  <c r="NP32" i="26"/>
  <c r="NO32" i="26"/>
  <c r="NO21" i="26" s="1"/>
  <c r="NN32" i="26"/>
  <c r="NN31" i="26" s="1"/>
  <c r="NN16" i="26" s="1"/>
  <c r="NM32" i="26"/>
  <c r="NM31" i="26" s="1"/>
  <c r="NM16" i="26" s="1"/>
  <c r="NL32" i="26"/>
  <c r="NL31" i="26" s="1"/>
  <c r="NL16" i="26" s="1"/>
  <c r="NK32" i="26"/>
  <c r="NJ32" i="26"/>
  <c r="NI32" i="26"/>
  <c r="NI21" i="26" s="1"/>
  <c r="NH32" i="26"/>
  <c r="NG32" i="26"/>
  <c r="NF32" i="26"/>
  <c r="NF31" i="26" s="1"/>
  <c r="NF16" i="26" s="1"/>
  <c r="NE32" i="26"/>
  <c r="ND32" i="26"/>
  <c r="NC32" i="26"/>
  <c r="NB32" i="26"/>
  <c r="NA32" i="26"/>
  <c r="MZ32" i="26"/>
  <c r="MY32" i="26"/>
  <c r="MX32" i="26"/>
  <c r="MW32" i="26"/>
  <c r="MV32" i="26"/>
  <c r="MU32" i="26"/>
  <c r="MU21" i="26" s="1"/>
  <c r="MT32" i="26"/>
  <c r="MT31" i="26" s="1"/>
  <c r="MT16" i="26" s="1"/>
  <c r="MS32" i="26"/>
  <c r="MS31" i="26" s="1"/>
  <c r="MS16" i="26" s="1"/>
  <c r="MR32" i="26"/>
  <c r="MR31" i="26" s="1"/>
  <c r="MR16" i="26" s="1"/>
  <c r="MQ32" i="26"/>
  <c r="MP32" i="26"/>
  <c r="MO32" i="26"/>
  <c r="MO31" i="26" s="1"/>
  <c r="MO16" i="26" s="1"/>
  <c r="MN32" i="26"/>
  <c r="MM32" i="26"/>
  <c r="MM21" i="26" s="1"/>
  <c r="ML32" i="26"/>
  <c r="ML21" i="26" s="1"/>
  <c r="MK32" i="26"/>
  <c r="MK21" i="26" s="1"/>
  <c r="MJ32" i="26"/>
  <c r="MJ21" i="26" s="1"/>
  <c r="MI32" i="26"/>
  <c r="MI21" i="26" s="1"/>
  <c r="MH32" i="26"/>
  <c r="MG32" i="26"/>
  <c r="MF32" i="26"/>
  <c r="ME32" i="26"/>
  <c r="ME21" i="26" s="1"/>
  <c r="MD32" i="26"/>
  <c r="MD21" i="26" s="1"/>
  <c r="MC32" i="26"/>
  <c r="MC21" i="26" s="1"/>
  <c r="MB32" i="26"/>
  <c r="MA32" i="26"/>
  <c r="MA21" i="26" s="1"/>
  <c r="LZ32" i="26"/>
  <c r="LY32" i="26"/>
  <c r="LY31" i="26" s="1"/>
  <c r="LX32" i="26"/>
  <c r="LW32" i="26"/>
  <c r="LV32" i="26"/>
  <c r="LU32" i="26"/>
  <c r="LU31" i="26" s="1"/>
  <c r="LU16" i="26" s="1"/>
  <c r="LT32" i="26"/>
  <c r="LS32" i="26"/>
  <c r="LS31" i="26" s="1"/>
  <c r="LS16" i="26" s="1"/>
  <c r="LR32" i="26"/>
  <c r="LR31" i="26" s="1"/>
  <c r="LR16" i="26" s="1"/>
  <c r="LQ32" i="26"/>
  <c r="LP32" i="26"/>
  <c r="LP21" i="26" s="1"/>
  <c r="LO32" i="26"/>
  <c r="LN32" i="26"/>
  <c r="LM32" i="26"/>
  <c r="LL32" i="26"/>
  <c r="LK32" i="26"/>
  <c r="LK31" i="26" s="1"/>
  <c r="LK16" i="26" s="1"/>
  <c r="LJ32" i="26"/>
  <c r="LI32" i="26"/>
  <c r="LH32" i="26"/>
  <c r="LG32" i="26"/>
  <c r="LF32" i="26"/>
  <c r="LE32" i="26"/>
  <c r="LD32" i="26"/>
  <c r="LD21" i="26" s="1"/>
  <c r="LC32" i="26"/>
  <c r="LB32" i="26"/>
  <c r="LA32" i="26"/>
  <c r="LA21" i="26" s="1"/>
  <c r="KZ32" i="26"/>
  <c r="KY32" i="26"/>
  <c r="KX32" i="26"/>
  <c r="KW32" i="26"/>
  <c r="KW21" i="26" s="1"/>
  <c r="KV32" i="26"/>
  <c r="KU32" i="26"/>
  <c r="KT32" i="26"/>
  <c r="KS32" i="26"/>
  <c r="KR32" i="26"/>
  <c r="KQ32" i="26"/>
  <c r="KP32" i="26"/>
  <c r="KO32" i="26"/>
  <c r="KN32" i="26"/>
  <c r="KM32" i="26"/>
  <c r="KL32" i="26"/>
  <c r="KK32" i="26"/>
  <c r="KK31" i="26" s="1"/>
  <c r="KK16" i="26" s="1"/>
  <c r="KJ32" i="26"/>
  <c r="KI32" i="26"/>
  <c r="KH32" i="26"/>
  <c r="KG32" i="26"/>
  <c r="KF32" i="26"/>
  <c r="KE32" i="26"/>
  <c r="KD32" i="26"/>
  <c r="KC32" i="26"/>
  <c r="KC21" i="26" s="1"/>
  <c r="KB32" i="26"/>
  <c r="KA32" i="26"/>
  <c r="JZ32" i="26"/>
  <c r="JY32" i="26"/>
  <c r="JX32" i="26"/>
  <c r="JX21" i="26" s="1"/>
  <c r="JW32" i="26"/>
  <c r="JV32" i="26"/>
  <c r="JU32" i="26"/>
  <c r="JU21" i="26" s="1"/>
  <c r="JT32" i="26"/>
  <c r="JS32" i="26"/>
  <c r="JS21" i="26" s="1"/>
  <c r="JR32" i="26"/>
  <c r="JQ32" i="26"/>
  <c r="JQ31" i="26" s="1"/>
  <c r="JQ16" i="26" s="1"/>
  <c r="JP32" i="26"/>
  <c r="JP21" i="26" s="1"/>
  <c r="JO32" i="26"/>
  <c r="JN32" i="26"/>
  <c r="JM32" i="26"/>
  <c r="JM31" i="26" s="1"/>
  <c r="JM16" i="26" s="1"/>
  <c r="JL32" i="26"/>
  <c r="JK32" i="26"/>
  <c r="JJ32" i="26"/>
  <c r="JI32" i="26"/>
  <c r="JI21" i="26" s="1"/>
  <c r="JH32" i="26"/>
  <c r="JH21" i="26" s="1"/>
  <c r="JG32" i="26"/>
  <c r="JF32" i="26"/>
  <c r="JE32" i="26"/>
  <c r="JE31" i="26" s="1"/>
  <c r="JE16" i="26" s="1"/>
  <c r="JD32" i="26"/>
  <c r="JD31" i="26" s="1"/>
  <c r="JD16" i="26" s="1"/>
  <c r="JC32" i="26"/>
  <c r="JB32" i="26"/>
  <c r="JA32" i="26"/>
  <c r="IZ32" i="26"/>
  <c r="IY32" i="26"/>
  <c r="IX32" i="26"/>
  <c r="IW32" i="26"/>
  <c r="IV32" i="26"/>
  <c r="IU32" i="26"/>
  <c r="IT32" i="26"/>
  <c r="IT21" i="26" s="1"/>
  <c r="IS32" i="26"/>
  <c r="IS21" i="26" s="1"/>
  <c r="IR32" i="26"/>
  <c r="IQ32" i="26"/>
  <c r="IQ21" i="26" s="1"/>
  <c r="IP32" i="26"/>
  <c r="IP21" i="26" s="1"/>
  <c r="IO32" i="26"/>
  <c r="IO21" i="26" s="1"/>
  <c r="IN32" i="26"/>
  <c r="IN21" i="26" s="1"/>
  <c r="IM32" i="26"/>
  <c r="IM21" i="26" s="1"/>
  <c r="IL32" i="26"/>
  <c r="IL21" i="26" s="1"/>
  <c r="IK32" i="26"/>
  <c r="IK21" i="26" s="1"/>
  <c r="IJ32" i="26"/>
  <c r="IJ21" i="26" s="1"/>
  <c r="II32" i="26"/>
  <c r="II21" i="26" s="1"/>
  <c r="IH32" i="26"/>
  <c r="IH21" i="26" s="1"/>
  <c r="IG32" i="26"/>
  <c r="IG21" i="26" s="1"/>
  <c r="IF32" i="26"/>
  <c r="IF21" i="26" s="1"/>
  <c r="IE32" i="26"/>
  <c r="IE21" i="26" s="1"/>
  <c r="ID32" i="26"/>
  <c r="ID21" i="26" s="1"/>
  <c r="IC32" i="26"/>
  <c r="IB32" i="26"/>
  <c r="IA32" i="26"/>
  <c r="IA21" i="26" s="1"/>
  <c r="HZ32" i="26"/>
  <c r="HZ21" i="26" s="1"/>
  <c r="PI31" i="26"/>
  <c r="PI16" i="26" s="1"/>
  <c r="PE31" i="26"/>
  <c r="PE16" i="26" s="1"/>
  <c r="PD31" i="26"/>
  <c r="PD16" i="26" s="1"/>
  <c r="PC31" i="26"/>
  <c r="PC16" i="26" s="1"/>
  <c r="OV31" i="26"/>
  <c r="OV16" i="26" s="1"/>
  <c r="OT31" i="26"/>
  <c r="OT16" i="26" s="1"/>
  <c r="OR31" i="26"/>
  <c r="OR16" i="26" s="1"/>
  <c r="OM31" i="26"/>
  <c r="OM16" i="26" s="1"/>
  <c r="OL31" i="26"/>
  <c r="OH31" i="26"/>
  <c r="OE31" i="26"/>
  <c r="OE16" i="26" s="1"/>
  <c r="OD31" i="26"/>
  <c r="OD16" i="26" s="1"/>
  <c r="OB31" i="26"/>
  <c r="OA31" i="26"/>
  <c r="OA16" i="26" s="1"/>
  <c r="NZ31" i="26"/>
  <c r="NZ16" i="26" s="1"/>
  <c r="NY31" i="26"/>
  <c r="NY16" i="26" s="1"/>
  <c r="NQ31" i="26"/>
  <c r="NQ16" i="26" s="1"/>
  <c r="NP31" i="26"/>
  <c r="NP16" i="26" s="1"/>
  <c r="NO31" i="26"/>
  <c r="NO16" i="26" s="1"/>
  <c r="NJ31" i="26"/>
  <c r="NJ16" i="26" s="1"/>
  <c r="NI31" i="26"/>
  <c r="NI16" i="26" s="1"/>
  <c r="NH31" i="26"/>
  <c r="NH16" i="26" s="1"/>
  <c r="ND31" i="26"/>
  <c r="ND16" i="26" s="1"/>
  <c r="MY31" i="26"/>
  <c r="MX31" i="26"/>
  <c r="MV31" i="26"/>
  <c r="MV16" i="26" s="1"/>
  <c r="MU31" i="26"/>
  <c r="MQ31" i="26"/>
  <c r="MQ16" i="26" s="1"/>
  <c r="MJ31" i="26"/>
  <c r="MJ16" i="26" s="1"/>
  <c r="ME31" i="26"/>
  <c r="ME16" i="26" s="1"/>
  <c r="MD31" i="26"/>
  <c r="MD16" i="26" s="1"/>
  <c r="MC31" i="26"/>
  <c r="MC16" i="26" s="1"/>
  <c r="MB31" i="26"/>
  <c r="MB16" i="26" s="1"/>
  <c r="MA31" i="26"/>
  <c r="MA16" i="26" s="1"/>
  <c r="LZ31" i="26"/>
  <c r="LZ16" i="26" s="1"/>
  <c r="LX31" i="26"/>
  <c r="LX16" i="26" s="1"/>
  <c r="LW31" i="26"/>
  <c r="LW16" i="26" s="1"/>
  <c r="LV31" i="26"/>
  <c r="LV16" i="26" s="1"/>
  <c r="LT31" i="26"/>
  <c r="LP31" i="26"/>
  <c r="LP16" i="26" s="1"/>
  <c r="LC31" i="26"/>
  <c r="LC16" i="26" s="1"/>
  <c r="LB31" i="26"/>
  <c r="LB16" i="26" s="1"/>
  <c r="KZ31" i="26"/>
  <c r="KY31" i="26"/>
  <c r="KY16" i="26" s="1"/>
  <c r="KX31" i="26"/>
  <c r="KX16" i="26" s="1"/>
  <c r="KW31" i="26"/>
  <c r="KW16" i="26" s="1"/>
  <c r="KQ31" i="26"/>
  <c r="KQ16" i="26" s="1"/>
  <c r="KP31" i="26"/>
  <c r="KP16" i="26" s="1"/>
  <c r="KO31" i="26"/>
  <c r="KO16" i="26" s="1"/>
  <c r="KN31" i="26"/>
  <c r="KN16" i="26" s="1"/>
  <c r="KJ31" i="26"/>
  <c r="KJ16" i="26" s="1"/>
  <c r="KI31" i="26"/>
  <c r="KI16" i="26" s="1"/>
  <c r="KH31" i="26"/>
  <c r="KH16" i="26" s="1"/>
  <c r="KF31" i="26"/>
  <c r="KB31" i="26"/>
  <c r="JT31" i="26"/>
  <c r="JS31" i="26"/>
  <c r="JS16" i="26" s="1"/>
  <c r="JR31" i="26"/>
  <c r="JR16" i="26" s="1"/>
  <c r="JL31" i="26"/>
  <c r="JL16" i="26" s="1"/>
  <c r="JK31" i="26"/>
  <c r="JK16" i="26" s="1"/>
  <c r="IF31" i="26"/>
  <c r="IF16" i="26" s="1"/>
  <c r="ID31" i="26"/>
  <c r="ID16" i="26" s="1"/>
  <c r="PG26" i="26"/>
  <c r="PF26" i="26"/>
  <c r="PC26" i="26"/>
  <c r="OZ26" i="26"/>
  <c r="OY26" i="26"/>
  <c r="OX26" i="26"/>
  <c r="OW26" i="26"/>
  <c r="OV26" i="26"/>
  <c r="OU26" i="26"/>
  <c r="OQ26" i="26"/>
  <c r="OP26" i="26"/>
  <c r="OM26" i="26"/>
  <c r="OL26" i="26"/>
  <c r="OJ26" i="26"/>
  <c r="OI26" i="26"/>
  <c r="OG26" i="26"/>
  <c r="OC26" i="26"/>
  <c r="OB26" i="26"/>
  <c r="NY26" i="26"/>
  <c r="NW26" i="26"/>
  <c r="NV26" i="26"/>
  <c r="NU26" i="26"/>
  <c r="NT26" i="26"/>
  <c r="NS26" i="26"/>
  <c r="NR26" i="26"/>
  <c r="NP26" i="26"/>
  <c r="NO26" i="26"/>
  <c r="NM26" i="26"/>
  <c r="NL26" i="26"/>
  <c r="NK26" i="26"/>
  <c r="NI26" i="26"/>
  <c r="NH26" i="26"/>
  <c r="MY26" i="26"/>
  <c r="MX26" i="26"/>
  <c r="MV26" i="26"/>
  <c r="MU26" i="26"/>
  <c r="MR26" i="26"/>
  <c r="MQ26" i="26"/>
  <c r="MP26" i="26"/>
  <c r="MO26" i="26"/>
  <c r="ML26" i="26"/>
  <c r="MK26" i="26"/>
  <c r="ME26" i="26"/>
  <c r="MD26" i="26"/>
  <c r="MB26" i="26"/>
  <c r="MA26" i="26"/>
  <c r="LV26" i="26"/>
  <c r="LU26" i="26"/>
  <c r="LT26" i="26"/>
  <c r="LS26" i="26"/>
  <c r="LO26" i="26"/>
  <c r="LN26" i="26"/>
  <c r="LM26" i="26"/>
  <c r="LL26" i="26"/>
  <c r="LK26" i="26"/>
  <c r="LJ26" i="26"/>
  <c r="LI26" i="26"/>
  <c r="LH26" i="26"/>
  <c r="LG26" i="26"/>
  <c r="LE26" i="26"/>
  <c r="LA26" i="26"/>
  <c r="KZ26" i="26"/>
  <c r="KQ26" i="26"/>
  <c r="KP26" i="26"/>
  <c r="KN26" i="26"/>
  <c r="KM26" i="26"/>
  <c r="KK26" i="26"/>
  <c r="KJ26" i="26"/>
  <c r="KI26" i="26"/>
  <c r="KH26" i="26"/>
  <c r="KG26" i="26"/>
  <c r="KD26" i="26"/>
  <c r="KC26" i="26"/>
  <c r="JW26" i="26"/>
  <c r="JV26" i="26"/>
  <c r="JT26" i="26"/>
  <c r="JS26" i="26"/>
  <c r="JQ26" i="26"/>
  <c r="JP26" i="26"/>
  <c r="JO26" i="26"/>
  <c r="JN26" i="26"/>
  <c r="JM26" i="26"/>
  <c r="JL26" i="26"/>
  <c r="JG26" i="26"/>
  <c r="JF26" i="26"/>
  <c r="JE26" i="26"/>
  <c r="IK26" i="26"/>
  <c r="IJ26" i="26"/>
  <c r="II26" i="26"/>
  <c r="PI21" i="26"/>
  <c r="PH21" i="26"/>
  <c r="PD21" i="26"/>
  <c r="PB21" i="26"/>
  <c r="OY21" i="26"/>
  <c r="OX21" i="26"/>
  <c r="OV21" i="26"/>
  <c r="OU21" i="26"/>
  <c r="OR21" i="26"/>
  <c r="OQ21" i="26"/>
  <c r="OP21" i="26"/>
  <c r="OO21" i="26"/>
  <c r="ON21" i="26"/>
  <c r="OE21" i="26"/>
  <c r="OD21" i="26"/>
  <c r="OB21" i="26"/>
  <c r="OA21" i="26"/>
  <c r="NZ21" i="26"/>
  <c r="NX21" i="26"/>
  <c r="NV21" i="26"/>
  <c r="NU21" i="26"/>
  <c r="NT21" i="26"/>
  <c r="NP21" i="26"/>
  <c r="NN21" i="26"/>
  <c r="NM21" i="26"/>
  <c r="NL21" i="26"/>
  <c r="NK21" i="26"/>
  <c r="NJ21" i="26"/>
  <c r="NH21" i="26"/>
  <c r="NG21" i="26"/>
  <c r="NF21" i="26"/>
  <c r="ND21" i="26"/>
  <c r="NC21" i="26"/>
  <c r="NB21" i="26"/>
  <c r="NA21" i="26"/>
  <c r="MZ21" i="26"/>
  <c r="MY21" i="26"/>
  <c r="MX21" i="26"/>
  <c r="MW21" i="26"/>
  <c r="MV21" i="26"/>
  <c r="MQ21" i="26"/>
  <c r="MP21" i="26"/>
  <c r="MN21" i="26"/>
  <c r="MG21" i="26"/>
  <c r="MF21" i="26"/>
  <c r="MB21" i="26"/>
  <c r="LZ21" i="26"/>
  <c r="LY21" i="26"/>
  <c r="LX21" i="26"/>
  <c r="LW21" i="26"/>
  <c r="LV21" i="26"/>
  <c r="LU21" i="26"/>
  <c r="LT21" i="26"/>
  <c r="LS21" i="26"/>
  <c r="LR21" i="26"/>
  <c r="LM21" i="26"/>
  <c r="LL21" i="26"/>
  <c r="LK21" i="26"/>
  <c r="LC21" i="26"/>
  <c r="LB21" i="26"/>
  <c r="KZ21" i="26"/>
  <c r="KY21" i="26"/>
  <c r="KX21" i="26"/>
  <c r="KV21" i="26"/>
  <c r="KU21" i="26"/>
  <c r="KS21" i="26"/>
  <c r="KQ21" i="26"/>
  <c r="KP21" i="26"/>
  <c r="KO21" i="26"/>
  <c r="KN21" i="26"/>
  <c r="KK21" i="26"/>
  <c r="KJ21" i="26"/>
  <c r="KI21" i="26"/>
  <c r="KH21" i="26"/>
  <c r="KF21" i="26"/>
  <c r="KE21" i="26"/>
  <c r="KD21" i="26"/>
  <c r="KB21" i="26"/>
  <c r="KA21" i="26"/>
  <c r="JZ21" i="26"/>
  <c r="JY21" i="26"/>
  <c r="JT21" i="26"/>
  <c r="JR21" i="26"/>
  <c r="JQ21" i="26"/>
  <c r="JO21" i="26"/>
  <c r="JN21" i="26"/>
  <c r="JM21" i="26"/>
  <c r="JL21" i="26"/>
  <c r="JK21" i="26"/>
  <c r="PI18" i="26"/>
  <c r="PH18" i="26"/>
  <c r="PG18" i="26"/>
  <c r="PF18" i="26"/>
  <c r="PE18" i="26"/>
  <c r="PD18" i="26"/>
  <c r="PC18" i="26"/>
  <c r="PB18" i="26"/>
  <c r="PA18" i="26"/>
  <c r="OZ18" i="26"/>
  <c r="OY18" i="26"/>
  <c r="OX18" i="26"/>
  <c r="OW18" i="26"/>
  <c r="OV18" i="26"/>
  <c r="OU18" i="26"/>
  <c r="OT18" i="26"/>
  <c r="OS18" i="26"/>
  <c r="OR18" i="26"/>
  <c r="OQ18" i="26"/>
  <c r="OP18" i="26"/>
  <c r="OO18" i="26"/>
  <c r="ON18" i="26"/>
  <c r="OM18" i="26"/>
  <c r="OL18" i="26"/>
  <c r="OK18" i="26"/>
  <c r="OJ18" i="26"/>
  <c r="OI18" i="26"/>
  <c r="OH18" i="26"/>
  <c r="OG18" i="26"/>
  <c r="OF18" i="26"/>
  <c r="OE18" i="26"/>
  <c r="OD18" i="26"/>
  <c r="OC18" i="26"/>
  <c r="OB18" i="26"/>
  <c r="OA18" i="26"/>
  <c r="NZ18" i="26"/>
  <c r="NY18" i="26"/>
  <c r="NX18" i="26"/>
  <c r="NW18" i="26"/>
  <c r="NV18" i="26"/>
  <c r="NU18" i="26"/>
  <c r="NT18" i="26"/>
  <c r="NS18" i="26"/>
  <c r="NR18" i="26"/>
  <c r="NQ18" i="26"/>
  <c r="NP18" i="26"/>
  <c r="NO18" i="26"/>
  <c r="NN18" i="26"/>
  <c r="NM18" i="26"/>
  <c r="NL18" i="26"/>
  <c r="NK18" i="26"/>
  <c r="NJ18" i="26"/>
  <c r="NI18" i="26"/>
  <c r="NH18" i="26"/>
  <c r="NG18" i="26"/>
  <c r="NF18" i="26"/>
  <c r="NE18" i="26"/>
  <c r="ND18" i="26"/>
  <c r="NC18" i="26"/>
  <c r="NB18" i="26"/>
  <c r="NA18" i="26"/>
  <c r="MZ18" i="26"/>
  <c r="MY18" i="26"/>
  <c r="MX18" i="26"/>
  <c r="MW18" i="26"/>
  <c r="MV18" i="26"/>
  <c r="MU18" i="26"/>
  <c r="MT18" i="26"/>
  <c r="MS18" i="26"/>
  <c r="MR18" i="26"/>
  <c r="MQ18" i="26"/>
  <c r="MP18" i="26"/>
  <c r="MO18" i="26"/>
  <c r="MN18" i="26"/>
  <c r="MM18" i="26"/>
  <c r="ML18" i="26"/>
  <c r="MK18" i="26"/>
  <c r="MJ18" i="26"/>
  <c r="MI18" i="26"/>
  <c r="MH18" i="26"/>
  <c r="MG18" i="26"/>
  <c r="MF18" i="26"/>
  <c r="ME18" i="26"/>
  <c r="MD18" i="26"/>
  <c r="MC18" i="26"/>
  <c r="MB18" i="26"/>
  <c r="MA18" i="26"/>
  <c r="LZ18" i="26"/>
  <c r="LY18" i="26"/>
  <c r="LX18" i="26"/>
  <c r="LW18" i="26"/>
  <c r="LV18" i="26"/>
  <c r="LU18" i="26"/>
  <c r="LT18" i="26"/>
  <c r="LS18" i="26"/>
  <c r="LR18" i="26"/>
  <c r="LQ18" i="26"/>
  <c r="LP18" i="26"/>
  <c r="LO18" i="26"/>
  <c r="LN18" i="26"/>
  <c r="LM18" i="26"/>
  <c r="LL18" i="26"/>
  <c r="LK18" i="26"/>
  <c r="LJ18" i="26"/>
  <c r="LI18" i="26"/>
  <c r="LH18" i="26"/>
  <c r="LG18" i="26"/>
  <c r="LF18" i="26"/>
  <c r="LE18" i="26"/>
  <c r="LD18" i="26"/>
  <c r="LC18" i="26"/>
  <c r="LB18" i="26"/>
  <c r="LA18" i="26"/>
  <c r="KZ18" i="26"/>
  <c r="KY18" i="26"/>
  <c r="KX18" i="26"/>
  <c r="KW18" i="26"/>
  <c r="KV18" i="26"/>
  <c r="KU18" i="26"/>
  <c r="KT18" i="26"/>
  <c r="KS18" i="26"/>
  <c r="KR18" i="26"/>
  <c r="KQ18" i="26"/>
  <c r="KP18" i="26"/>
  <c r="KO18" i="26"/>
  <c r="KN18" i="26"/>
  <c r="KM18" i="26"/>
  <c r="KL18" i="26"/>
  <c r="KK18" i="26"/>
  <c r="KJ18" i="26"/>
  <c r="KI18" i="26"/>
  <c r="KH18" i="26"/>
  <c r="KG18" i="26"/>
  <c r="KF18" i="26"/>
  <c r="KE18" i="26"/>
  <c r="KD18" i="26"/>
  <c r="KC18" i="26"/>
  <c r="KB18" i="26"/>
  <c r="KA18" i="26"/>
  <c r="JZ18" i="26"/>
  <c r="JY18" i="26"/>
  <c r="JX18" i="26"/>
  <c r="JW18" i="26"/>
  <c r="JV18" i="26"/>
  <c r="JU18" i="26"/>
  <c r="JT18" i="26"/>
  <c r="JS18" i="26"/>
  <c r="JR18" i="26"/>
  <c r="JQ18" i="26"/>
  <c r="JP18" i="26"/>
  <c r="JO18" i="26"/>
  <c r="JN18" i="26"/>
  <c r="JM18" i="26"/>
  <c r="JL18" i="26"/>
  <c r="JK18" i="26"/>
  <c r="JJ18" i="26"/>
  <c r="JI18" i="26"/>
  <c r="JH18" i="26"/>
  <c r="JG18" i="26"/>
  <c r="JF18" i="26"/>
  <c r="JE18" i="26"/>
  <c r="JD18" i="26"/>
  <c r="JC18" i="26"/>
  <c r="JB18" i="26"/>
  <c r="JA18" i="26"/>
  <c r="IZ18" i="26"/>
  <c r="IY18" i="26"/>
  <c r="IX18" i="26"/>
  <c r="IW18" i="26"/>
  <c r="IV18" i="26"/>
  <c r="IU18" i="26"/>
  <c r="IT18" i="26"/>
  <c r="IS18" i="26"/>
  <c r="IR18" i="26"/>
  <c r="IQ18" i="26"/>
  <c r="IP18" i="26"/>
  <c r="IO18" i="26"/>
  <c r="IN18" i="26"/>
  <c r="IM18" i="26"/>
  <c r="IL18" i="26"/>
  <c r="IK18" i="26"/>
  <c r="IJ18" i="26"/>
  <c r="II18" i="26"/>
  <c r="IH18" i="26"/>
  <c r="IG18" i="26"/>
  <c r="IF18" i="26"/>
  <c r="IE18" i="26"/>
  <c r="ID18" i="26"/>
  <c r="IC18" i="26"/>
  <c r="IB18" i="26"/>
  <c r="IA18" i="26"/>
  <c r="HZ18" i="26"/>
  <c r="PI17" i="26"/>
  <c r="PH17" i="26"/>
  <c r="PG17" i="26"/>
  <c r="PF17" i="26"/>
  <c r="PE17" i="26"/>
  <c r="PD17" i="26"/>
  <c r="PC17" i="26"/>
  <c r="PB17" i="26"/>
  <c r="PA17" i="26"/>
  <c r="OZ17" i="26"/>
  <c r="OY17" i="26"/>
  <c r="OX17" i="26"/>
  <c r="OW17" i="26"/>
  <c r="OV17" i="26"/>
  <c r="OU17" i="26"/>
  <c r="OT17" i="26"/>
  <c r="OS17" i="26"/>
  <c r="OR17" i="26"/>
  <c r="OQ17" i="26"/>
  <c r="OP17" i="26"/>
  <c r="OO17" i="26"/>
  <c r="ON17" i="26"/>
  <c r="OM17" i="26"/>
  <c r="OL17" i="26"/>
  <c r="OK17" i="26"/>
  <c r="OJ17" i="26"/>
  <c r="OI17" i="26"/>
  <c r="OH17" i="26"/>
  <c r="OG17" i="26"/>
  <c r="OF17" i="26"/>
  <c r="OE17" i="26"/>
  <c r="OD17" i="26"/>
  <c r="OC17" i="26"/>
  <c r="OB17" i="26"/>
  <c r="OA17" i="26"/>
  <c r="NZ17" i="26"/>
  <c r="NY17" i="26"/>
  <c r="NX17" i="26"/>
  <c r="NW17" i="26"/>
  <c r="NV17" i="26"/>
  <c r="NU17" i="26"/>
  <c r="NT17" i="26"/>
  <c r="NS17" i="26"/>
  <c r="NR17" i="26"/>
  <c r="NQ17" i="26"/>
  <c r="NP17" i="26"/>
  <c r="NO17" i="26"/>
  <c r="NN17" i="26"/>
  <c r="NM17" i="26"/>
  <c r="NL17" i="26"/>
  <c r="NK17" i="26"/>
  <c r="NJ17" i="26"/>
  <c r="NI17" i="26"/>
  <c r="NH17" i="26"/>
  <c r="NG17" i="26"/>
  <c r="NF17" i="26"/>
  <c r="NE17" i="26"/>
  <c r="ND17" i="26"/>
  <c r="NC17" i="26"/>
  <c r="NB17" i="26"/>
  <c r="NA17" i="26"/>
  <c r="MZ17" i="26"/>
  <c r="MY17" i="26"/>
  <c r="MX17" i="26"/>
  <c r="MW17" i="26"/>
  <c r="MV17" i="26"/>
  <c r="MU17" i="26"/>
  <c r="MT17" i="26"/>
  <c r="MS17" i="26"/>
  <c r="MR17" i="26"/>
  <c r="MQ17" i="26"/>
  <c r="MP17" i="26"/>
  <c r="MO17" i="26"/>
  <c r="MN17" i="26"/>
  <c r="MM17" i="26"/>
  <c r="ML17" i="26"/>
  <c r="MK17" i="26"/>
  <c r="MJ17" i="26"/>
  <c r="MI17" i="26"/>
  <c r="MH17" i="26"/>
  <c r="MG17" i="26"/>
  <c r="MF17" i="26"/>
  <c r="ME17" i="26"/>
  <c r="MD17" i="26"/>
  <c r="MC17" i="26"/>
  <c r="MB17" i="26"/>
  <c r="MA17" i="26"/>
  <c r="LZ17" i="26"/>
  <c r="LY17" i="26"/>
  <c r="LX17" i="26"/>
  <c r="LW17" i="26"/>
  <c r="LV17" i="26"/>
  <c r="LU17" i="26"/>
  <c r="LT17" i="26"/>
  <c r="LS17" i="26"/>
  <c r="LR17" i="26"/>
  <c r="LQ17" i="26"/>
  <c r="LP17" i="26"/>
  <c r="LO17" i="26"/>
  <c r="LN17" i="26"/>
  <c r="LM17" i="26"/>
  <c r="LL17" i="26"/>
  <c r="LK17" i="26"/>
  <c r="LJ17" i="26"/>
  <c r="LI17" i="26"/>
  <c r="LH17" i="26"/>
  <c r="LG17" i="26"/>
  <c r="LF17" i="26"/>
  <c r="LE17" i="26"/>
  <c r="LD17" i="26"/>
  <c r="LC17" i="26"/>
  <c r="LB17" i="26"/>
  <c r="LA17" i="26"/>
  <c r="KZ17" i="26"/>
  <c r="KY17" i="26"/>
  <c r="KX17" i="26"/>
  <c r="KW17" i="26"/>
  <c r="KV17" i="26"/>
  <c r="KU17" i="26"/>
  <c r="KT17" i="26"/>
  <c r="KS17" i="26"/>
  <c r="KR17" i="26"/>
  <c r="KQ17" i="26"/>
  <c r="KP17" i="26"/>
  <c r="KO17" i="26"/>
  <c r="KN17" i="26"/>
  <c r="KM17" i="26"/>
  <c r="KL17" i="26"/>
  <c r="KK17" i="26"/>
  <c r="KJ17" i="26"/>
  <c r="KI17" i="26"/>
  <c r="KH17" i="26"/>
  <c r="KG17" i="26"/>
  <c r="KF17" i="26"/>
  <c r="KE17" i="26"/>
  <c r="KD17" i="26"/>
  <c r="KC17" i="26"/>
  <c r="KB17" i="26"/>
  <c r="KA17" i="26"/>
  <c r="JZ17" i="26"/>
  <c r="JY17" i="26"/>
  <c r="JX17" i="26"/>
  <c r="JW17" i="26"/>
  <c r="JV17" i="26"/>
  <c r="JU17" i="26"/>
  <c r="JT17" i="26"/>
  <c r="JS17" i="26"/>
  <c r="JR17" i="26"/>
  <c r="JQ17" i="26"/>
  <c r="JP17" i="26"/>
  <c r="JO17" i="26"/>
  <c r="JN17" i="26"/>
  <c r="JM17" i="26"/>
  <c r="JL17" i="26"/>
  <c r="JK17" i="26"/>
  <c r="JJ17" i="26"/>
  <c r="JI17" i="26"/>
  <c r="JH17" i="26"/>
  <c r="JG17" i="26"/>
  <c r="JF17" i="26"/>
  <c r="JE17" i="26"/>
  <c r="JD17" i="26"/>
  <c r="JC17" i="26"/>
  <c r="JB17" i="26"/>
  <c r="JA17" i="26"/>
  <c r="IZ17" i="26"/>
  <c r="IY17" i="26"/>
  <c r="IX17" i="26"/>
  <c r="IW17" i="26"/>
  <c r="IV17" i="26"/>
  <c r="IU17" i="26"/>
  <c r="IT17" i="26"/>
  <c r="IS17" i="26"/>
  <c r="IR17" i="26"/>
  <c r="IQ17" i="26"/>
  <c r="IP17" i="26"/>
  <c r="IO17" i="26"/>
  <c r="IN17" i="26"/>
  <c r="IM17" i="26"/>
  <c r="IL17" i="26"/>
  <c r="IK17" i="26"/>
  <c r="IJ17" i="26"/>
  <c r="II17" i="26"/>
  <c r="IH17" i="26"/>
  <c r="IG17" i="26"/>
  <c r="IF17" i="26"/>
  <c r="IE17" i="26"/>
  <c r="ID17" i="26"/>
  <c r="IC17" i="26"/>
  <c r="IB17" i="26"/>
  <c r="IA17" i="26"/>
  <c r="HZ17" i="26"/>
  <c r="OY16" i="26"/>
  <c r="OL16" i="26"/>
  <c r="OH16" i="26"/>
  <c r="OB16" i="26"/>
  <c r="NU16" i="26"/>
  <c r="NK16" i="26"/>
  <c r="MY16" i="26"/>
  <c r="MX16" i="26"/>
  <c r="MU16" i="26"/>
  <c r="LY16" i="26"/>
  <c r="LT16" i="26"/>
  <c r="KZ16" i="26"/>
  <c r="KS16" i="26"/>
  <c r="KF16" i="26"/>
  <c r="KD16" i="26"/>
  <c r="KC16" i="26"/>
  <c r="KB16" i="26"/>
  <c r="JT16" i="26"/>
  <c r="JO16" i="26"/>
  <c r="PI8" i="26"/>
  <c r="PH8" i="26"/>
  <c r="PG8" i="26"/>
  <c r="PF8" i="26"/>
  <c r="PE8" i="26"/>
  <c r="PD8" i="26"/>
  <c r="PC8" i="26"/>
  <c r="PB8" i="26"/>
  <c r="PA8" i="26"/>
  <c r="OZ8" i="26"/>
  <c r="OY8" i="26"/>
  <c r="OX8" i="26"/>
  <c r="OW8" i="26"/>
  <c r="OV8" i="26"/>
  <c r="OU8" i="26"/>
  <c r="OT8" i="26"/>
  <c r="OS8" i="26"/>
  <c r="OR8" i="26"/>
  <c r="OQ8" i="26"/>
  <c r="OP8" i="26"/>
  <c r="OO8" i="26"/>
  <c r="ON8" i="26"/>
  <c r="OM8" i="26"/>
  <c r="OL8" i="26"/>
  <c r="OK8" i="26"/>
  <c r="OJ8" i="26"/>
  <c r="OI8" i="26"/>
  <c r="OH8" i="26"/>
  <c r="OG8" i="26"/>
  <c r="OF8" i="26"/>
  <c r="OE8" i="26"/>
  <c r="OD8" i="26"/>
  <c r="OC8" i="26"/>
  <c r="OB8" i="26"/>
  <c r="OA8" i="26"/>
  <c r="NZ8" i="26"/>
  <c r="NY8" i="26"/>
  <c r="NX8" i="26"/>
  <c r="NW8" i="26"/>
  <c r="NV8" i="26"/>
  <c r="NU8" i="26"/>
  <c r="NT8" i="26"/>
  <c r="NS8" i="26"/>
  <c r="NR8" i="26"/>
  <c r="NQ8" i="26"/>
  <c r="NP8" i="26"/>
  <c r="NO8" i="26"/>
  <c r="NN8" i="26"/>
  <c r="NM8" i="26"/>
  <c r="NL8" i="26"/>
  <c r="NK8" i="26"/>
  <c r="NJ8" i="26"/>
  <c r="NI8" i="26"/>
  <c r="NH8" i="26"/>
  <c r="NG8" i="26"/>
  <c r="NF8" i="26"/>
  <c r="NE8" i="26"/>
  <c r="ND8" i="26"/>
  <c r="NC8" i="26"/>
  <c r="NB8" i="26"/>
  <c r="NA8" i="26"/>
  <c r="MZ8" i="26"/>
  <c r="MY8" i="26"/>
  <c r="MX8" i="26"/>
  <c r="MW8" i="26"/>
  <c r="MV8" i="26"/>
  <c r="MU8" i="26"/>
  <c r="MT8" i="26"/>
  <c r="MS8" i="26"/>
  <c r="MR8" i="26"/>
  <c r="MQ8" i="26"/>
  <c r="MP8" i="26"/>
  <c r="MO8" i="26"/>
  <c r="MN8" i="26"/>
  <c r="MM8" i="26"/>
  <c r="ML8" i="26"/>
  <c r="MK8" i="26"/>
  <c r="MJ8" i="26"/>
  <c r="MI8" i="26"/>
  <c r="MH8" i="26"/>
  <c r="MG8" i="26"/>
  <c r="MF8" i="26"/>
  <c r="ME8" i="26"/>
  <c r="MD8" i="26"/>
  <c r="MC8" i="26"/>
  <c r="MB8" i="26"/>
  <c r="MA8" i="26"/>
  <c r="LZ8" i="26"/>
  <c r="LY8" i="26"/>
  <c r="LX8" i="26"/>
  <c r="LW8" i="26"/>
  <c r="LV8" i="26"/>
  <c r="LU8" i="26"/>
  <c r="LT8" i="26"/>
  <c r="LS8" i="26"/>
  <c r="LR8" i="26"/>
  <c r="LQ8" i="26"/>
  <c r="LP8" i="26"/>
  <c r="LO8" i="26"/>
  <c r="LN8" i="26"/>
  <c r="LM8" i="26"/>
  <c r="LL8" i="26"/>
  <c r="LK8" i="26"/>
  <c r="LJ8" i="26"/>
  <c r="LI8" i="26"/>
  <c r="LH8" i="26"/>
  <c r="LG8" i="26"/>
  <c r="LF8" i="26"/>
  <c r="LE8" i="26"/>
  <c r="LD8" i="26"/>
  <c r="LC8" i="26"/>
  <c r="LB8" i="26"/>
  <c r="LA8" i="26"/>
  <c r="KZ8" i="26"/>
  <c r="KY8" i="26"/>
  <c r="KX8" i="26"/>
  <c r="KW8" i="26"/>
  <c r="KV8" i="26"/>
  <c r="KU8" i="26"/>
  <c r="KT8" i="26"/>
  <c r="KS8" i="26"/>
  <c r="KR8" i="26"/>
  <c r="KQ8" i="26"/>
  <c r="KP8" i="26"/>
  <c r="KO8" i="26"/>
  <c r="KN8" i="26"/>
  <c r="KM8" i="26"/>
  <c r="KL8" i="26"/>
  <c r="KK8" i="26"/>
  <c r="KJ8" i="26"/>
  <c r="KI8" i="26"/>
  <c r="KH8" i="26"/>
  <c r="KG8" i="26"/>
  <c r="KF8" i="26"/>
  <c r="KE8" i="26"/>
  <c r="KD8" i="26"/>
  <c r="KC8" i="26"/>
  <c r="KB8" i="26"/>
  <c r="KA8" i="26"/>
  <c r="JZ8" i="26"/>
  <c r="JY8" i="26"/>
  <c r="JX8" i="26"/>
  <c r="JW8" i="26"/>
  <c r="JV8" i="26"/>
  <c r="JU8" i="26"/>
  <c r="JT8" i="26"/>
  <c r="JS8" i="26"/>
  <c r="JR8" i="26"/>
  <c r="JQ8" i="26"/>
  <c r="JP8" i="26"/>
  <c r="JO8" i="26"/>
  <c r="JN8" i="26"/>
  <c r="JM8" i="26"/>
  <c r="JL8" i="26"/>
  <c r="JK8" i="26"/>
  <c r="JJ8" i="26"/>
  <c r="JI8" i="26"/>
  <c r="JH8" i="26"/>
  <c r="JG8" i="26"/>
  <c r="JF8" i="26"/>
  <c r="JE8" i="26"/>
  <c r="JD8" i="26"/>
  <c r="JC8" i="26"/>
  <c r="JB8" i="26"/>
  <c r="JA8" i="26"/>
  <c r="IZ8" i="26"/>
  <c r="IY8" i="26"/>
  <c r="IX8" i="26"/>
  <c r="IW8" i="26"/>
  <c r="IV8" i="26"/>
  <c r="IU8" i="26"/>
  <c r="IT8" i="26"/>
  <c r="IS8" i="26"/>
  <c r="IR8" i="26"/>
  <c r="IQ8" i="26"/>
  <c r="IP8" i="26"/>
  <c r="IO8" i="26"/>
  <c r="IN8" i="26"/>
  <c r="IM8" i="26"/>
  <c r="IL8" i="26"/>
  <c r="IK8" i="26"/>
  <c r="IJ8" i="26"/>
  <c r="II8" i="26"/>
  <c r="IH8" i="26"/>
  <c r="IG8" i="26"/>
  <c r="IF8" i="26"/>
  <c r="IE8" i="26"/>
  <c r="ID8" i="26"/>
  <c r="IC8" i="26"/>
  <c r="IB8" i="26"/>
  <c r="IA8" i="26"/>
  <c r="HZ8" i="26"/>
  <c r="PI5" i="26"/>
  <c r="PH5" i="26"/>
  <c r="PG5" i="26"/>
  <c r="PF5" i="26"/>
  <c r="PE5" i="26"/>
  <c r="PD5" i="26"/>
  <c r="PC5" i="26"/>
  <c r="PB5" i="26"/>
  <c r="PA5" i="26"/>
  <c r="OZ5" i="26"/>
  <c r="OY5" i="26"/>
  <c r="OX5" i="26"/>
  <c r="OW5" i="26"/>
  <c r="OV5" i="26"/>
  <c r="OU5" i="26"/>
  <c r="OT5" i="26"/>
  <c r="OS5" i="26"/>
  <c r="OR5" i="26"/>
  <c r="OQ5" i="26"/>
  <c r="OP5" i="26"/>
  <c r="OO5" i="26"/>
  <c r="ON5" i="26"/>
  <c r="OM5" i="26"/>
  <c r="OL5" i="26"/>
  <c r="OK5" i="26"/>
  <c r="OJ5" i="26"/>
  <c r="OI5" i="26"/>
  <c r="OH5" i="26"/>
  <c r="OG5" i="26"/>
  <c r="OF5" i="26"/>
  <c r="OE5" i="26"/>
  <c r="OD5" i="26"/>
  <c r="OC5" i="26"/>
  <c r="OB5" i="26"/>
  <c r="OA5" i="26"/>
  <c r="NZ5" i="26"/>
  <c r="NY5" i="26"/>
  <c r="NX5" i="26"/>
  <c r="NW5" i="26"/>
  <c r="NV5" i="26"/>
  <c r="NU5" i="26"/>
  <c r="NT5" i="26"/>
  <c r="NS5" i="26"/>
  <c r="NR5" i="26"/>
  <c r="NQ5" i="26"/>
  <c r="NP5" i="26"/>
  <c r="NO5" i="26"/>
  <c r="NN5" i="26"/>
  <c r="NM5" i="26"/>
  <c r="NL5" i="26"/>
  <c r="NK5" i="26"/>
  <c r="NJ5" i="26"/>
  <c r="NI5" i="26"/>
  <c r="NH5" i="26"/>
  <c r="NG5" i="26"/>
  <c r="NF5" i="26"/>
  <c r="NE5" i="26"/>
  <c r="ND5" i="26"/>
  <c r="NC5" i="26"/>
  <c r="NB5" i="26"/>
  <c r="NA5" i="26"/>
  <c r="MZ5" i="26"/>
  <c r="MY5" i="26"/>
  <c r="MX5" i="26"/>
  <c r="MW5" i="26"/>
  <c r="MV5" i="26"/>
  <c r="MU5" i="26"/>
  <c r="MT5" i="26"/>
  <c r="MS5" i="26"/>
  <c r="MR5" i="26"/>
  <c r="MQ5" i="26"/>
  <c r="MP5" i="26"/>
  <c r="MO5" i="26"/>
  <c r="MN5" i="26"/>
  <c r="MM5" i="26"/>
  <c r="ML5" i="26"/>
  <c r="MK5" i="26"/>
  <c r="MJ5" i="26"/>
  <c r="MI5" i="26"/>
  <c r="MH5" i="26"/>
  <c r="MG5" i="26"/>
  <c r="MF5" i="26"/>
  <c r="ME5" i="26"/>
  <c r="MD5" i="26"/>
  <c r="MC5" i="26"/>
  <c r="MB5" i="26"/>
  <c r="MA5" i="26"/>
  <c r="LZ5" i="26"/>
  <c r="LY5" i="26"/>
  <c r="LX5" i="26"/>
  <c r="LW5" i="26"/>
  <c r="LV5" i="26"/>
  <c r="LU5" i="26"/>
  <c r="LT5" i="26"/>
  <c r="LS5" i="26"/>
  <c r="LR5" i="26"/>
  <c r="LQ5" i="26"/>
  <c r="LP5" i="26"/>
  <c r="LO5" i="26"/>
  <c r="LN5" i="26"/>
  <c r="LM5" i="26"/>
  <c r="LL5" i="26"/>
  <c r="LK5" i="26"/>
  <c r="LJ5" i="26"/>
  <c r="LI5" i="26"/>
  <c r="LH5" i="26"/>
  <c r="LG5" i="26"/>
  <c r="LF5" i="26"/>
  <c r="LE5" i="26"/>
  <c r="LD5" i="26"/>
  <c r="LC5" i="26"/>
  <c r="LB5" i="26"/>
  <c r="LA5" i="26"/>
  <c r="KZ5" i="26"/>
  <c r="KY5" i="26"/>
  <c r="KX5" i="26"/>
  <c r="KW5" i="26"/>
  <c r="KV5" i="26"/>
  <c r="KU5" i="26"/>
  <c r="KT5" i="26"/>
  <c r="KS5" i="26"/>
  <c r="KR5" i="26"/>
  <c r="KQ5" i="26"/>
  <c r="KP5" i="26"/>
  <c r="KO5" i="26"/>
  <c r="KN5" i="26"/>
  <c r="KM5" i="26"/>
  <c r="KL5" i="26"/>
  <c r="KK5" i="26"/>
  <c r="KJ5" i="26"/>
  <c r="KI5" i="26"/>
  <c r="KH5" i="26"/>
  <c r="KG5" i="26"/>
  <c r="KF5" i="26"/>
  <c r="KE5" i="26"/>
  <c r="KD5" i="26"/>
  <c r="KC5" i="26"/>
  <c r="KB5" i="26"/>
  <c r="KA5" i="26"/>
  <c r="JZ5" i="26"/>
  <c r="JY5" i="26"/>
  <c r="JX5" i="26"/>
  <c r="JW5" i="26"/>
  <c r="JV5" i="26"/>
  <c r="JU5" i="26"/>
  <c r="JT5" i="26"/>
  <c r="JS5" i="26"/>
  <c r="JR5" i="26"/>
  <c r="JQ5" i="26"/>
  <c r="JP5" i="26"/>
  <c r="JO5" i="26"/>
  <c r="JN5" i="26"/>
  <c r="JM5" i="26"/>
  <c r="JL5" i="26"/>
  <c r="JK5" i="26"/>
  <c r="JJ5" i="26"/>
  <c r="JI5" i="26"/>
  <c r="JH5" i="26"/>
  <c r="JG5" i="26"/>
  <c r="JF5" i="26"/>
  <c r="JE5" i="26"/>
  <c r="JD5" i="26"/>
  <c r="JC5" i="26"/>
  <c r="JB5" i="26"/>
  <c r="JA5" i="26"/>
  <c r="IZ5" i="26"/>
  <c r="IY5" i="26"/>
  <c r="IX5" i="26"/>
  <c r="IW5" i="26"/>
  <c r="IV5" i="26"/>
  <c r="IU5" i="26"/>
  <c r="IT5" i="26"/>
  <c r="IS5" i="26"/>
  <c r="IR5" i="26"/>
  <c r="IQ5" i="26"/>
  <c r="IP5" i="26"/>
  <c r="IO5" i="26"/>
  <c r="IN5" i="26"/>
  <c r="IM5" i="26"/>
  <c r="IL5" i="26"/>
  <c r="IK5" i="26"/>
  <c r="IJ5" i="26"/>
  <c r="II5" i="26"/>
  <c r="IH5" i="26"/>
  <c r="IG5" i="26"/>
  <c r="IF5" i="26"/>
  <c r="IE5" i="26"/>
  <c r="ID5" i="26"/>
  <c r="IC5" i="26"/>
  <c r="IB5" i="26"/>
  <c r="IA5" i="26"/>
  <c r="HZ5" i="26"/>
  <c r="HY46" i="26"/>
  <c r="HX46" i="26"/>
  <c r="HW46" i="26"/>
  <c r="HV46" i="26"/>
  <c r="HU46" i="26"/>
  <c r="HT46" i="26"/>
  <c r="HS46" i="26"/>
  <c r="HR46" i="26"/>
  <c r="HQ46" i="26"/>
  <c r="HP46" i="26"/>
  <c r="HO46" i="26"/>
  <c r="HN46" i="26"/>
  <c r="HY45" i="26"/>
  <c r="HY44" i="26" s="1"/>
  <c r="HX45" i="26"/>
  <c r="HX44" i="26" s="1"/>
  <c r="HW45" i="26"/>
  <c r="HW44" i="26" s="1"/>
  <c r="HV45" i="26"/>
  <c r="HV44" i="26" s="1"/>
  <c r="HU45" i="26"/>
  <c r="HU44" i="26" s="1"/>
  <c r="HT45" i="26"/>
  <c r="HS45" i="26"/>
  <c r="HS44" i="26" s="1"/>
  <c r="HR45" i="26"/>
  <c r="HQ45" i="26"/>
  <c r="HQ44" i="26" s="1"/>
  <c r="HP45" i="26"/>
  <c r="HO45" i="26"/>
  <c r="HN45" i="26"/>
  <c r="HN66" i="26" s="1"/>
  <c r="HJ7" i="29" s="1"/>
  <c r="HY40" i="26"/>
  <c r="HY26" i="26" s="1"/>
  <c r="HX40" i="26"/>
  <c r="HW40" i="26"/>
  <c r="HW26" i="26" s="1"/>
  <c r="HV40" i="26"/>
  <c r="HV26" i="26" s="1"/>
  <c r="HU40" i="26"/>
  <c r="HU26" i="26" s="1"/>
  <c r="HT40" i="26"/>
  <c r="HT26" i="26" s="1"/>
  <c r="HS40" i="26"/>
  <c r="HS26" i="26" s="1"/>
  <c r="HR40" i="26"/>
  <c r="HR26" i="26" s="1"/>
  <c r="HQ40" i="26"/>
  <c r="HQ26" i="26" s="1"/>
  <c r="HP40" i="26"/>
  <c r="HP26" i="26" s="1"/>
  <c r="HO40" i="26"/>
  <c r="HO26" i="26" s="1"/>
  <c r="HN40" i="26"/>
  <c r="HN26" i="26" s="1"/>
  <c r="HY32" i="26"/>
  <c r="HX32" i="26"/>
  <c r="HX21" i="26" s="1"/>
  <c r="HW32" i="26"/>
  <c r="HV32" i="26"/>
  <c r="HU32" i="26"/>
  <c r="HT32" i="26"/>
  <c r="HS32" i="26"/>
  <c r="HR32" i="26"/>
  <c r="HQ32" i="26"/>
  <c r="HP32" i="26"/>
  <c r="HO32" i="26"/>
  <c r="HN32" i="26"/>
  <c r="HN21" i="26" s="1"/>
  <c r="HY18" i="26"/>
  <c r="HX18" i="26"/>
  <c r="HW18" i="26"/>
  <c r="HV18" i="26"/>
  <c r="HU18" i="26"/>
  <c r="HT18" i="26"/>
  <c r="HS18" i="26"/>
  <c r="HR18" i="26"/>
  <c r="HQ18" i="26"/>
  <c r="HP18" i="26"/>
  <c r="HO18" i="26"/>
  <c r="HN18" i="26"/>
  <c r="HY17" i="26"/>
  <c r="HX17" i="26"/>
  <c r="HW17" i="26"/>
  <c r="HV17" i="26"/>
  <c r="HU17" i="26"/>
  <c r="HT17" i="26"/>
  <c r="HS17" i="26"/>
  <c r="HR17" i="26"/>
  <c r="HQ17" i="26"/>
  <c r="HP17" i="26"/>
  <c r="HO17" i="26"/>
  <c r="HN17" i="26"/>
  <c r="HY8" i="26"/>
  <c r="HX8" i="26"/>
  <c r="HW8" i="26"/>
  <c r="HV8" i="26"/>
  <c r="HU8" i="26"/>
  <c r="HT8" i="26"/>
  <c r="HS8" i="26"/>
  <c r="HR8" i="26"/>
  <c r="HQ8" i="26"/>
  <c r="HP8" i="26"/>
  <c r="HO8" i="26"/>
  <c r="HN8" i="26"/>
  <c r="HY5" i="26"/>
  <c r="HX5" i="26"/>
  <c r="HW5" i="26"/>
  <c r="HV5" i="26"/>
  <c r="HU5" i="26"/>
  <c r="HT5" i="26"/>
  <c r="HS5" i="26"/>
  <c r="HR5" i="26"/>
  <c r="HQ5" i="26"/>
  <c r="HP5" i="26"/>
  <c r="HO5" i="26"/>
  <c r="HN5" i="26"/>
  <c r="HM46" i="26"/>
  <c r="HM44" i="26" s="1"/>
  <c r="HL46" i="26"/>
  <c r="HK46" i="26"/>
  <c r="HJ46" i="26"/>
  <c r="HI46" i="26"/>
  <c r="HH46" i="26"/>
  <c r="HG46" i="26"/>
  <c r="HF46" i="26"/>
  <c r="HE46" i="26"/>
  <c r="HD46" i="26"/>
  <c r="HC46" i="26"/>
  <c r="HB46" i="26"/>
  <c r="HM45" i="26"/>
  <c r="HL45" i="26"/>
  <c r="HK45" i="26"/>
  <c r="HJ45" i="26"/>
  <c r="HI45" i="26"/>
  <c r="HH45" i="26"/>
  <c r="HG45" i="26"/>
  <c r="HG44" i="26" s="1"/>
  <c r="HF45" i="26"/>
  <c r="HE45" i="26"/>
  <c r="HE44" i="26" s="1"/>
  <c r="HD45" i="26"/>
  <c r="HC45" i="26"/>
  <c r="HC44" i="26" s="1"/>
  <c r="HB45" i="26"/>
  <c r="HB66" i="26" s="1"/>
  <c r="GX7" i="29" s="1"/>
  <c r="HI44" i="26"/>
  <c r="HF44" i="26"/>
  <c r="HM40" i="26"/>
  <c r="HM26" i="26" s="1"/>
  <c r="HL40" i="26"/>
  <c r="HL26" i="26" s="1"/>
  <c r="HK40" i="26"/>
  <c r="HK26" i="26" s="1"/>
  <c r="HJ40" i="26"/>
  <c r="HJ26" i="26" s="1"/>
  <c r="HI40" i="26"/>
  <c r="HI26" i="26" s="1"/>
  <c r="HH40" i="26"/>
  <c r="HH26" i="26" s="1"/>
  <c r="HG40" i="26"/>
  <c r="HG26" i="26" s="1"/>
  <c r="HF40" i="26"/>
  <c r="HF26" i="26" s="1"/>
  <c r="HE40" i="26"/>
  <c r="HE26" i="26" s="1"/>
  <c r="HD40" i="26"/>
  <c r="HD26" i="26" s="1"/>
  <c r="HC40" i="26"/>
  <c r="HC26" i="26" s="1"/>
  <c r="HB40" i="26"/>
  <c r="HB26" i="26" s="1"/>
  <c r="HM32" i="26"/>
  <c r="HM21" i="26" s="1"/>
  <c r="HL32" i="26"/>
  <c r="HL21" i="26" s="1"/>
  <c r="HK32" i="26"/>
  <c r="HK21" i="26" s="1"/>
  <c r="HJ32" i="26"/>
  <c r="HJ21" i="26" s="1"/>
  <c r="HI32" i="26"/>
  <c r="HI21" i="26" s="1"/>
  <c r="HH32" i="26"/>
  <c r="HH21" i="26" s="1"/>
  <c r="HG32" i="26"/>
  <c r="HF32" i="26"/>
  <c r="HE32" i="26"/>
  <c r="HD32" i="26"/>
  <c r="HC32" i="26"/>
  <c r="HB32" i="26"/>
  <c r="HG31" i="26"/>
  <c r="HG16" i="26" s="1"/>
  <c r="HG21" i="26"/>
  <c r="HM18" i="26"/>
  <c r="HL18" i="26"/>
  <c r="HK18" i="26"/>
  <c r="HJ18" i="26"/>
  <c r="HI18" i="26"/>
  <c r="HH18" i="26"/>
  <c r="HG18" i="26"/>
  <c r="HF18" i="26"/>
  <c r="HE18" i="26"/>
  <c r="HD18" i="26"/>
  <c r="HC18" i="26"/>
  <c r="HB18" i="26"/>
  <c r="HM17" i="26"/>
  <c r="HL17" i="26"/>
  <c r="HK17" i="26"/>
  <c r="HJ17" i="26"/>
  <c r="HI17" i="26"/>
  <c r="HH17" i="26"/>
  <c r="HG17" i="26"/>
  <c r="HF17" i="26"/>
  <c r="HE17" i="26"/>
  <c r="HD17" i="26"/>
  <c r="HC17" i="26"/>
  <c r="HB17" i="26"/>
  <c r="HM8" i="26"/>
  <c r="HL8" i="26"/>
  <c r="HK8" i="26"/>
  <c r="HJ8" i="26"/>
  <c r="HI8" i="26"/>
  <c r="HH8" i="26"/>
  <c r="HG8" i="26"/>
  <c r="HF8" i="26"/>
  <c r="HE8" i="26"/>
  <c r="HD8" i="26"/>
  <c r="HC8" i="26"/>
  <c r="HB8" i="26"/>
  <c r="HM5" i="26"/>
  <c r="HL5" i="26"/>
  <c r="HK5" i="26"/>
  <c r="HJ5" i="26"/>
  <c r="HI5" i="26"/>
  <c r="HH5" i="26"/>
  <c r="HG5" i="26"/>
  <c r="HF5" i="26"/>
  <c r="HE5" i="26"/>
  <c r="HD5" i="26"/>
  <c r="HC5" i="26"/>
  <c r="HB5" i="26"/>
  <c r="F68" i="26"/>
  <c r="F69" i="26"/>
  <c r="F70" i="26"/>
  <c r="R62" i="26"/>
  <c r="AD62" i="26" s="1"/>
  <c r="AP62" i="26" s="1"/>
  <c r="BB62" i="26" s="1"/>
  <c r="BN62" i="26" s="1"/>
  <c r="BZ62" i="26" s="1"/>
  <c r="CL62" i="26" s="1"/>
  <c r="CX62" i="26" s="1"/>
  <c r="DJ62" i="26" s="1"/>
  <c r="DV62" i="26" s="1"/>
  <c r="EH62" i="26" s="1"/>
  <c r="ET62" i="26" s="1"/>
  <c r="FF62" i="26" s="1"/>
  <c r="FR62" i="26" s="1"/>
  <c r="GD62" i="26" s="1"/>
  <c r="GP62" i="26" s="1"/>
  <c r="HB62" i="26" s="1"/>
  <c r="HN62" i="26" s="1"/>
  <c r="HZ62" i="26" s="1"/>
  <c r="IL62" i="26" s="1"/>
  <c r="IX62" i="26" s="1"/>
  <c r="JJ62" i="26" s="1"/>
  <c r="JV62" i="26" s="1"/>
  <c r="KH62" i="26" s="1"/>
  <c r="KT62" i="26" s="1"/>
  <c r="LF62" i="26" s="1"/>
  <c r="LR62" i="26" s="1"/>
  <c r="MD62" i="26" s="1"/>
  <c r="MP62" i="26" s="1"/>
  <c r="NB62" i="26" s="1"/>
  <c r="NN62" i="26" s="1"/>
  <c r="NZ62" i="26" s="1"/>
  <c r="OL62" i="26" s="1"/>
  <c r="OX62" i="26" s="1"/>
  <c r="AN81" i="26"/>
  <c r="J76" i="26"/>
  <c r="J75" i="26"/>
  <c r="I75" i="26" s="1"/>
  <c r="J74" i="26"/>
  <c r="G70" i="26"/>
  <c r="G69" i="26"/>
  <c r="G68" i="26"/>
  <c r="F61" i="26"/>
  <c r="G60" i="26"/>
  <c r="F60" i="26"/>
  <c r="HA46" i="26"/>
  <c r="GZ46" i="26"/>
  <c r="GY46" i="26"/>
  <c r="GY73" i="26" s="1"/>
  <c r="GX46" i="26"/>
  <c r="GW46" i="26"/>
  <c r="GV46" i="26"/>
  <c r="GU46" i="26"/>
  <c r="GT46" i="26"/>
  <c r="GS46" i="26"/>
  <c r="GR46" i="26"/>
  <c r="GQ46" i="26"/>
  <c r="GP46" i="26"/>
  <c r="GP73" i="26" s="1"/>
  <c r="GO46" i="26"/>
  <c r="GN46" i="26"/>
  <c r="GM46" i="26"/>
  <c r="GM73" i="26" s="1"/>
  <c r="GL46" i="26"/>
  <c r="GK46" i="26"/>
  <c r="GJ46" i="26"/>
  <c r="GJ73" i="26" s="1"/>
  <c r="GI46" i="26"/>
  <c r="GH46" i="26"/>
  <c r="GG46" i="26"/>
  <c r="GF46" i="26"/>
  <c r="GF73" i="26" s="1"/>
  <c r="GE46" i="26"/>
  <c r="GD46" i="26"/>
  <c r="GD73" i="26" s="1"/>
  <c r="GC46" i="26"/>
  <c r="GB46" i="26"/>
  <c r="GA46" i="26"/>
  <c r="FZ46" i="26"/>
  <c r="FY46" i="26"/>
  <c r="FX46" i="26"/>
  <c r="FW46" i="26"/>
  <c r="FW73" i="26" s="1"/>
  <c r="FV46" i="26"/>
  <c r="FV73" i="26" s="1"/>
  <c r="FU46" i="26"/>
  <c r="FU73" i="26" s="1"/>
  <c r="FT46" i="26"/>
  <c r="FS46" i="26"/>
  <c r="FR46" i="26"/>
  <c r="FQ46" i="26"/>
  <c r="FP46" i="26"/>
  <c r="FP73" i="26" s="1"/>
  <c r="FO46" i="26"/>
  <c r="GA73" i="26" s="1"/>
  <c r="FN46" i="26"/>
  <c r="FN73" i="26" s="1"/>
  <c r="FM46" i="26"/>
  <c r="FL46" i="26"/>
  <c r="FK46" i="26"/>
  <c r="FJ46" i="26"/>
  <c r="FJ73" i="26" s="1"/>
  <c r="FI46" i="26"/>
  <c r="FI73" i="26" s="1"/>
  <c r="FH46" i="26"/>
  <c r="FG46" i="26"/>
  <c r="FF46" i="26"/>
  <c r="FE46" i="26"/>
  <c r="FD46" i="26"/>
  <c r="FC46" i="26"/>
  <c r="FC73" i="26" s="1"/>
  <c r="FB46" i="26"/>
  <c r="FB73" i="26" s="1"/>
  <c r="FA46" i="26"/>
  <c r="EZ46" i="26"/>
  <c r="EZ73" i="26" s="1"/>
  <c r="EY46" i="26"/>
  <c r="EX46" i="26"/>
  <c r="EW46" i="26"/>
  <c r="EV46" i="26"/>
  <c r="EV73" i="26" s="1"/>
  <c r="EU46" i="26"/>
  <c r="ET46" i="26"/>
  <c r="ES46" i="26"/>
  <c r="ER46" i="26"/>
  <c r="ER73" i="26" s="1"/>
  <c r="EQ46" i="26"/>
  <c r="EP46" i="26"/>
  <c r="EO46" i="26"/>
  <c r="EO73" i="26" s="1"/>
  <c r="EN46" i="26"/>
  <c r="EM46" i="26"/>
  <c r="EL46" i="26"/>
  <c r="EK46" i="26"/>
  <c r="EJ46" i="26"/>
  <c r="EI46" i="26"/>
  <c r="EH46" i="26"/>
  <c r="EH73" i="26" s="1"/>
  <c r="EG46" i="26"/>
  <c r="EF46" i="26"/>
  <c r="EE46" i="26"/>
  <c r="EE73" i="26" s="1"/>
  <c r="ED46" i="26"/>
  <c r="EC46" i="26"/>
  <c r="EB46" i="26"/>
  <c r="EB73" i="26" s="1"/>
  <c r="EA46" i="26"/>
  <c r="DZ46" i="26"/>
  <c r="DY46" i="26"/>
  <c r="DX46" i="26"/>
  <c r="DW46" i="26"/>
  <c r="DV46" i="26"/>
  <c r="DV73" i="26" s="1"/>
  <c r="DU46" i="26"/>
  <c r="DT46" i="26"/>
  <c r="DS46" i="26"/>
  <c r="DR46" i="26"/>
  <c r="DQ46" i="26"/>
  <c r="DP46" i="26"/>
  <c r="DO46" i="26"/>
  <c r="DN46" i="26"/>
  <c r="DN73" i="26" s="1"/>
  <c r="DM46" i="26"/>
  <c r="DM73" i="26" s="1"/>
  <c r="DL46" i="26"/>
  <c r="DK46" i="26"/>
  <c r="DK73" i="26" s="1"/>
  <c r="DJ46" i="26"/>
  <c r="DI46" i="26"/>
  <c r="DH46" i="26"/>
  <c r="DG46" i="26"/>
  <c r="DF46" i="26"/>
  <c r="DE46" i="26"/>
  <c r="DD46" i="26"/>
  <c r="DC46" i="26"/>
  <c r="DB46" i="26"/>
  <c r="DA46" i="26"/>
  <c r="DA73" i="26" s="1"/>
  <c r="CZ46" i="26"/>
  <c r="CY46" i="26"/>
  <c r="CX46" i="26"/>
  <c r="CW46" i="26"/>
  <c r="CV46" i="26"/>
  <c r="CU46" i="26"/>
  <c r="CU73" i="26" s="1"/>
  <c r="CT46" i="26"/>
  <c r="CT73" i="26" s="1"/>
  <c r="CS46" i="26"/>
  <c r="CR46" i="26"/>
  <c r="CQ46" i="26"/>
  <c r="CP46" i="26"/>
  <c r="CO46" i="26"/>
  <c r="CN46" i="26"/>
  <c r="CN73" i="26" s="1"/>
  <c r="CM46" i="26"/>
  <c r="CL46" i="26"/>
  <c r="CK46" i="26"/>
  <c r="CJ46" i="26"/>
  <c r="CJ73" i="26" s="1"/>
  <c r="CI46" i="26"/>
  <c r="CH46" i="26"/>
  <c r="CH73" i="26" s="1"/>
  <c r="CG46" i="26"/>
  <c r="CF46" i="26"/>
  <c r="CE46" i="26"/>
  <c r="CD46" i="26"/>
  <c r="CC46" i="26"/>
  <c r="CB46" i="26"/>
  <c r="CA46" i="26"/>
  <c r="BZ46" i="26"/>
  <c r="BZ73" i="26" s="1"/>
  <c r="BY46" i="26"/>
  <c r="BX46" i="26"/>
  <c r="BX73" i="26" s="1"/>
  <c r="BW46" i="26"/>
  <c r="BV46" i="26"/>
  <c r="BU46" i="26"/>
  <c r="BT46" i="26"/>
  <c r="BS46" i="26"/>
  <c r="BS73" i="26" s="1"/>
  <c r="BR46" i="26"/>
  <c r="BQ46" i="26"/>
  <c r="BP46" i="26"/>
  <c r="CB73" i="26" s="1"/>
  <c r="BO46" i="26"/>
  <c r="BN46" i="26"/>
  <c r="BN73" i="26" s="1"/>
  <c r="BM46" i="26"/>
  <c r="BL46" i="26"/>
  <c r="BK46" i="26"/>
  <c r="BJ46" i="26"/>
  <c r="BI46" i="26"/>
  <c r="BH46" i="26"/>
  <c r="BG46" i="26"/>
  <c r="BF46" i="26"/>
  <c r="BF73" i="26" s="1"/>
  <c r="BE46" i="26"/>
  <c r="BE73" i="26" s="1"/>
  <c r="BD46" i="26"/>
  <c r="BD73" i="26" s="1"/>
  <c r="BC46" i="26"/>
  <c r="BB46" i="26"/>
  <c r="BA46" i="26"/>
  <c r="AZ46" i="26"/>
  <c r="AZ73" i="26" s="1"/>
  <c r="AY46" i="26"/>
  <c r="BK73" i="26" s="1"/>
  <c r="AX46" i="26"/>
  <c r="AW46" i="26"/>
  <c r="AV46" i="26"/>
  <c r="AU46" i="26"/>
  <c r="AT46" i="26"/>
  <c r="AT73" i="26" s="1"/>
  <c r="AS46" i="26"/>
  <c r="AS73" i="26" s="1"/>
  <c r="AR46" i="26"/>
  <c r="AQ46" i="26"/>
  <c r="AP46" i="26"/>
  <c r="AO46" i="26"/>
  <c r="AN46" i="26"/>
  <c r="AM46" i="26"/>
  <c r="AM73" i="26" s="1"/>
  <c r="AL46" i="26"/>
  <c r="AL73" i="26" s="1"/>
  <c r="AK46" i="26"/>
  <c r="AK73" i="26" s="1"/>
  <c r="AJ46" i="26"/>
  <c r="AI46" i="26"/>
  <c r="AH46" i="26"/>
  <c r="AG46" i="26"/>
  <c r="AF46" i="26"/>
  <c r="AF73" i="26" s="1"/>
  <c r="AE46" i="26"/>
  <c r="AD46" i="26"/>
  <c r="AC46" i="26"/>
  <c r="AB46" i="26"/>
  <c r="AA46" i="26"/>
  <c r="Z46" i="26"/>
  <c r="Z73" i="26" s="1"/>
  <c r="Y46" i="26"/>
  <c r="X46" i="26"/>
  <c r="W46" i="26"/>
  <c r="V46" i="26"/>
  <c r="U46" i="26"/>
  <c r="T46" i="26"/>
  <c r="S46" i="26"/>
  <c r="AE73" i="26" s="1"/>
  <c r="R46" i="26"/>
  <c r="R73" i="26" s="1"/>
  <c r="Q46" i="26"/>
  <c r="P46" i="26"/>
  <c r="O46" i="26"/>
  <c r="N46" i="26"/>
  <c r="M46" i="26"/>
  <c r="L46" i="26"/>
  <c r="K46" i="26"/>
  <c r="W73" i="26" s="1"/>
  <c r="J46" i="26"/>
  <c r="I46" i="26"/>
  <c r="H46" i="26"/>
  <c r="T73" i="26" s="1"/>
  <c r="G46" i="26"/>
  <c r="F46" i="26"/>
  <c r="HA45" i="26"/>
  <c r="GZ45" i="26"/>
  <c r="GY45" i="26"/>
  <c r="GX45" i="26"/>
  <c r="GW45" i="26"/>
  <c r="GV45" i="26"/>
  <c r="GU45" i="26"/>
  <c r="GT45" i="26"/>
  <c r="GT72" i="26" s="1"/>
  <c r="GS45" i="26"/>
  <c r="GS72" i="26" s="1"/>
  <c r="GR45" i="26"/>
  <c r="GR44" i="26" s="1"/>
  <c r="GQ45" i="26"/>
  <c r="GP45" i="26"/>
  <c r="GO45" i="26"/>
  <c r="GN45" i="26"/>
  <c r="GN72" i="26" s="1"/>
  <c r="GM45" i="26"/>
  <c r="GL45" i="26"/>
  <c r="GK45" i="26"/>
  <c r="GJ45" i="26"/>
  <c r="GI45" i="26"/>
  <c r="GH45" i="26"/>
  <c r="GH72" i="26" s="1"/>
  <c r="GG45" i="26"/>
  <c r="GG72" i="26" s="1"/>
  <c r="GF45" i="26"/>
  <c r="GE45" i="26"/>
  <c r="GD45" i="26"/>
  <c r="GC45" i="26"/>
  <c r="GB45" i="26"/>
  <c r="GA45" i="26"/>
  <c r="GA72" i="26" s="1"/>
  <c r="FZ45" i="26"/>
  <c r="FZ44" i="26" s="1"/>
  <c r="FY45" i="26"/>
  <c r="FX45" i="26"/>
  <c r="FW45" i="26"/>
  <c r="FV45" i="26"/>
  <c r="FU45" i="26"/>
  <c r="FT45" i="26"/>
  <c r="GF72" i="26" s="1"/>
  <c r="FS45" i="26"/>
  <c r="FR45" i="26"/>
  <c r="FQ45" i="26"/>
  <c r="FP45" i="26"/>
  <c r="FO45" i="26"/>
  <c r="FN45" i="26"/>
  <c r="FM45" i="26"/>
  <c r="FL45" i="26"/>
  <c r="FK45" i="26"/>
  <c r="FJ45" i="26"/>
  <c r="FI45" i="26"/>
  <c r="FH45" i="26"/>
  <c r="FG45" i="26"/>
  <c r="FF45" i="26"/>
  <c r="FF72" i="26" s="1"/>
  <c r="FE45" i="26"/>
  <c r="FD45" i="26"/>
  <c r="FD72" i="26" s="1"/>
  <c r="FC45" i="26"/>
  <c r="FC72" i="26" s="1"/>
  <c r="FB45" i="26"/>
  <c r="FA45" i="26"/>
  <c r="EZ45" i="26"/>
  <c r="EY45" i="26"/>
  <c r="EX45" i="26"/>
  <c r="EW45" i="26"/>
  <c r="EV45" i="26"/>
  <c r="EU45" i="26"/>
  <c r="ET45" i="26"/>
  <c r="ET72" i="26" s="1"/>
  <c r="ES45" i="26"/>
  <c r="ER45" i="26"/>
  <c r="EQ45" i="26"/>
  <c r="EP45" i="26"/>
  <c r="EO45" i="26"/>
  <c r="EN45" i="26"/>
  <c r="EM45" i="26"/>
  <c r="EL45" i="26"/>
  <c r="EL72" i="26" s="1"/>
  <c r="EK45" i="26"/>
  <c r="EK72" i="26" s="1"/>
  <c r="EJ45" i="26"/>
  <c r="EJ44" i="26" s="1"/>
  <c r="EI45" i="26"/>
  <c r="EH45" i="26"/>
  <c r="EG45" i="26"/>
  <c r="EF45" i="26"/>
  <c r="EF72" i="26" s="1"/>
  <c r="EE45" i="26"/>
  <c r="EQ72" i="26" s="1"/>
  <c r="ED45" i="26"/>
  <c r="EP72" i="26" s="1"/>
  <c r="EC45" i="26"/>
  <c r="EB45" i="26"/>
  <c r="EA45" i="26"/>
  <c r="DZ45" i="26"/>
  <c r="DZ72" i="26" s="1"/>
  <c r="DY45" i="26"/>
  <c r="DY72" i="26" s="1"/>
  <c r="DX45" i="26"/>
  <c r="DW45" i="26"/>
  <c r="DV45" i="26"/>
  <c r="DU45" i="26"/>
  <c r="DT45" i="26"/>
  <c r="DS45" i="26"/>
  <c r="DS72" i="26" s="1"/>
  <c r="DR45" i="26"/>
  <c r="DQ45" i="26"/>
  <c r="DP45" i="26"/>
  <c r="DO45" i="26"/>
  <c r="DN45" i="26"/>
  <c r="DM45" i="26"/>
  <c r="DL45" i="26"/>
  <c r="DK45" i="26"/>
  <c r="DJ45" i="26"/>
  <c r="DI45" i="26"/>
  <c r="DH45" i="26"/>
  <c r="DG45" i="26"/>
  <c r="DF45" i="26"/>
  <c r="DE45" i="26"/>
  <c r="DD45" i="26"/>
  <c r="DC45" i="26"/>
  <c r="DB45" i="26"/>
  <c r="DA45" i="26"/>
  <c r="CZ45" i="26"/>
  <c r="CY45" i="26"/>
  <c r="CX45" i="26"/>
  <c r="CX72" i="26" s="1"/>
  <c r="CW45" i="26"/>
  <c r="CW72" i="26" s="1"/>
  <c r="CV45" i="26"/>
  <c r="CV72" i="26" s="1"/>
  <c r="CU45" i="26"/>
  <c r="CT45" i="26"/>
  <c r="CS45" i="26"/>
  <c r="CR45" i="26"/>
  <c r="DD72" i="26" s="1"/>
  <c r="CQ45" i="26"/>
  <c r="DC72" i="26" s="1"/>
  <c r="CP45" i="26"/>
  <c r="CO45" i="26"/>
  <c r="CN45" i="26"/>
  <c r="CM45" i="26"/>
  <c r="CL45" i="26"/>
  <c r="CK45" i="26"/>
  <c r="CJ45" i="26"/>
  <c r="CI45" i="26"/>
  <c r="CH45" i="26"/>
  <c r="CG45" i="26"/>
  <c r="CF45" i="26"/>
  <c r="CE45" i="26"/>
  <c r="CD45" i="26"/>
  <c r="CD72" i="26" s="1"/>
  <c r="CC45" i="26"/>
  <c r="CB45" i="26"/>
  <c r="CA45" i="26"/>
  <c r="BZ45" i="26"/>
  <c r="BY45" i="26"/>
  <c r="BX45" i="26"/>
  <c r="CJ72" i="26" s="1"/>
  <c r="BW45" i="26"/>
  <c r="BV45" i="26"/>
  <c r="BU45" i="26"/>
  <c r="BT45" i="26"/>
  <c r="BS45" i="26"/>
  <c r="BR45" i="26"/>
  <c r="BR72" i="26" s="1"/>
  <c r="BQ45" i="26"/>
  <c r="BQ44" i="26" s="1"/>
  <c r="BP45" i="26"/>
  <c r="BO45" i="26"/>
  <c r="BN45" i="26"/>
  <c r="BM45" i="26"/>
  <c r="BL45" i="26"/>
  <c r="BK45" i="26"/>
  <c r="BJ45" i="26"/>
  <c r="BV72" i="26" s="1"/>
  <c r="BI45" i="26"/>
  <c r="BH45" i="26"/>
  <c r="BG45" i="26"/>
  <c r="BF45" i="26"/>
  <c r="BE45" i="26"/>
  <c r="BD45" i="26"/>
  <c r="BC45" i="26"/>
  <c r="BB45" i="26"/>
  <c r="BN72" i="26" s="1"/>
  <c r="BA45" i="26"/>
  <c r="AZ45" i="26"/>
  <c r="AY45" i="26"/>
  <c r="AX45" i="26"/>
  <c r="AW45" i="26"/>
  <c r="AV45" i="26"/>
  <c r="AU45" i="26"/>
  <c r="AT45" i="26"/>
  <c r="AS45" i="26"/>
  <c r="AR45" i="26"/>
  <c r="AQ45" i="26"/>
  <c r="AP45" i="26"/>
  <c r="AP72" i="26" s="1"/>
  <c r="AO45" i="26"/>
  <c r="AN45" i="26"/>
  <c r="AM45" i="26"/>
  <c r="AL45" i="26"/>
  <c r="AK45" i="26"/>
  <c r="AJ45" i="26"/>
  <c r="AJ72" i="26" s="1"/>
  <c r="AI45" i="26"/>
  <c r="AH45" i="26"/>
  <c r="AG45" i="26"/>
  <c r="AF45" i="26"/>
  <c r="AE45" i="26"/>
  <c r="AD45" i="26"/>
  <c r="AD72" i="26" s="1"/>
  <c r="AC45" i="26"/>
  <c r="AB45" i="26"/>
  <c r="AA45" i="26"/>
  <c r="Z45" i="26"/>
  <c r="Y45" i="26"/>
  <c r="X45" i="26"/>
  <c r="W45" i="26"/>
  <c r="AI72" i="26" s="1"/>
  <c r="V45" i="26"/>
  <c r="AH72" i="26" s="1"/>
  <c r="U45" i="26"/>
  <c r="U44" i="26" s="1"/>
  <c r="T45" i="26"/>
  <c r="S45" i="26"/>
  <c r="R45" i="26"/>
  <c r="Q45" i="26"/>
  <c r="P45" i="26"/>
  <c r="P44" i="26" s="1"/>
  <c r="O45" i="26"/>
  <c r="O44" i="26" s="1"/>
  <c r="N45" i="26"/>
  <c r="M45" i="26"/>
  <c r="L45" i="26"/>
  <c r="K45" i="26"/>
  <c r="J45" i="26"/>
  <c r="I45" i="26"/>
  <c r="I44" i="26" s="1"/>
  <c r="H45" i="26"/>
  <c r="G45" i="26"/>
  <c r="F45" i="26"/>
  <c r="HA40" i="26"/>
  <c r="HA26" i="26" s="1"/>
  <c r="GZ40" i="26"/>
  <c r="GZ26" i="26" s="1"/>
  <c r="GY40" i="26"/>
  <c r="GY26" i="26" s="1"/>
  <c r="GX40" i="26"/>
  <c r="GX26" i="26" s="1"/>
  <c r="GW40" i="26"/>
  <c r="GW26" i="26" s="1"/>
  <c r="GV40" i="26"/>
  <c r="GV26" i="26" s="1"/>
  <c r="GU40" i="26"/>
  <c r="GU26" i="26" s="1"/>
  <c r="GT40" i="26"/>
  <c r="GT26" i="26" s="1"/>
  <c r="GS40" i="26"/>
  <c r="GS26" i="26" s="1"/>
  <c r="GR40" i="26"/>
  <c r="GR26" i="26" s="1"/>
  <c r="GQ40" i="26"/>
  <c r="GP40" i="26"/>
  <c r="GP26" i="26" s="1"/>
  <c r="GO40" i="26"/>
  <c r="GO26" i="26" s="1"/>
  <c r="GN40" i="26"/>
  <c r="GN26" i="26" s="1"/>
  <c r="GM40" i="26"/>
  <c r="GM26" i="26" s="1"/>
  <c r="GL40" i="26"/>
  <c r="GL26" i="26" s="1"/>
  <c r="GK40" i="26"/>
  <c r="GK26" i="26" s="1"/>
  <c r="GJ40" i="26"/>
  <c r="GJ26" i="26" s="1"/>
  <c r="GI40" i="26"/>
  <c r="GI26" i="26" s="1"/>
  <c r="GH40" i="26"/>
  <c r="GH26" i="26" s="1"/>
  <c r="GG40" i="26"/>
  <c r="GG26" i="26" s="1"/>
  <c r="GF40" i="26"/>
  <c r="GF26" i="26" s="1"/>
  <c r="GE40" i="26"/>
  <c r="GD40" i="26"/>
  <c r="GD26" i="26" s="1"/>
  <c r="GC40" i="26"/>
  <c r="GC26" i="26" s="1"/>
  <c r="GB40" i="26"/>
  <c r="GB26" i="26" s="1"/>
  <c r="GA40" i="26"/>
  <c r="GA26" i="26" s="1"/>
  <c r="FZ40" i="26"/>
  <c r="FZ26" i="26" s="1"/>
  <c r="FY40" i="26"/>
  <c r="FY26" i="26" s="1"/>
  <c r="FX40" i="26"/>
  <c r="FX26" i="26" s="1"/>
  <c r="FW40" i="26"/>
  <c r="FW26" i="26" s="1"/>
  <c r="FV40" i="26"/>
  <c r="FU40" i="26"/>
  <c r="FU26" i="26" s="1"/>
  <c r="FT40" i="26"/>
  <c r="FT26" i="26" s="1"/>
  <c r="FS40" i="26"/>
  <c r="FS26" i="26" s="1"/>
  <c r="FR40" i="26"/>
  <c r="FQ40" i="26"/>
  <c r="FQ26" i="26" s="1"/>
  <c r="FP40" i="26"/>
  <c r="FP26" i="26" s="1"/>
  <c r="FO40" i="26"/>
  <c r="FO26" i="26" s="1"/>
  <c r="FN40" i="26"/>
  <c r="FN26" i="26" s="1"/>
  <c r="FM40" i="26"/>
  <c r="FM26" i="26" s="1"/>
  <c r="FL40" i="26"/>
  <c r="FL26" i="26" s="1"/>
  <c r="FK40" i="26"/>
  <c r="FK26" i="26" s="1"/>
  <c r="FJ40" i="26"/>
  <c r="FJ26" i="26" s="1"/>
  <c r="FI40" i="26"/>
  <c r="FI26" i="26" s="1"/>
  <c r="FH40" i="26"/>
  <c r="FH26" i="26" s="1"/>
  <c r="FG40" i="26"/>
  <c r="FG26" i="26" s="1"/>
  <c r="FF40" i="26"/>
  <c r="FF26" i="26" s="1"/>
  <c r="FE40" i="26"/>
  <c r="FE26" i="26" s="1"/>
  <c r="FD40" i="26"/>
  <c r="FD26" i="26" s="1"/>
  <c r="FC40" i="26"/>
  <c r="FC26" i="26" s="1"/>
  <c r="FB40" i="26"/>
  <c r="FB26" i="26" s="1"/>
  <c r="FA40" i="26"/>
  <c r="FA26" i="26" s="1"/>
  <c r="EZ40" i="26"/>
  <c r="EZ26" i="26" s="1"/>
  <c r="EY40" i="26"/>
  <c r="EY26" i="26" s="1"/>
  <c r="EX40" i="26"/>
  <c r="EX26" i="26" s="1"/>
  <c r="EW40" i="26"/>
  <c r="EW26" i="26" s="1"/>
  <c r="EV40" i="26"/>
  <c r="EU40" i="26"/>
  <c r="EU26" i="26" s="1"/>
  <c r="ET40" i="26"/>
  <c r="ES40" i="26"/>
  <c r="ES26" i="26" s="1"/>
  <c r="ER40" i="26"/>
  <c r="ER26" i="26" s="1"/>
  <c r="EQ40" i="26"/>
  <c r="EQ26" i="26" s="1"/>
  <c r="EP40" i="26"/>
  <c r="EP26" i="26" s="1"/>
  <c r="EO40" i="26"/>
  <c r="EO26" i="26" s="1"/>
  <c r="EN40" i="26"/>
  <c r="EN26" i="26" s="1"/>
  <c r="EM40" i="26"/>
  <c r="EM26" i="26" s="1"/>
  <c r="EL40" i="26"/>
  <c r="EL26" i="26" s="1"/>
  <c r="EK40" i="26"/>
  <c r="EK26" i="26" s="1"/>
  <c r="EJ40" i="26"/>
  <c r="EI40" i="26"/>
  <c r="EH40" i="26"/>
  <c r="EH26" i="26" s="1"/>
  <c r="EG40" i="26"/>
  <c r="EG26" i="26" s="1"/>
  <c r="EF40" i="26"/>
  <c r="EF26" i="26" s="1"/>
  <c r="EE40" i="26"/>
  <c r="EE26" i="26" s="1"/>
  <c r="ED40" i="26"/>
  <c r="ED26" i="26" s="1"/>
  <c r="EC40" i="26"/>
  <c r="EC26" i="26" s="1"/>
  <c r="EB40" i="26"/>
  <c r="EB26" i="26" s="1"/>
  <c r="EA40" i="26"/>
  <c r="EA26" i="26" s="1"/>
  <c r="DZ40" i="26"/>
  <c r="DZ26" i="26" s="1"/>
  <c r="DY40" i="26"/>
  <c r="DY26" i="26" s="1"/>
  <c r="DX40" i="26"/>
  <c r="DX26" i="26" s="1"/>
  <c r="DW40" i="26"/>
  <c r="DW26" i="26" s="1"/>
  <c r="DV40" i="26"/>
  <c r="DV26" i="26" s="1"/>
  <c r="DU40" i="26"/>
  <c r="DT40" i="26"/>
  <c r="DT26" i="26" s="1"/>
  <c r="DS40" i="26"/>
  <c r="DS26" i="26" s="1"/>
  <c r="DR40" i="26"/>
  <c r="DR26" i="26" s="1"/>
  <c r="DQ40" i="26"/>
  <c r="DQ26" i="26" s="1"/>
  <c r="DP40" i="26"/>
  <c r="DO40" i="26"/>
  <c r="DO26" i="26" s="1"/>
  <c r="DN40" i="26"/>
  <c r="DN26" i="26" s="1"/>
  <c r="DM40" i="26"/>
  <c r="DM26" i="26" s="1"/>
  <c r="DL40" i="26"/>
  <c r="DL26" i="26" s="1"/>
  <c r="DK40" i="26"/>
  <c r="DK26" i="26" s="1"/>
  <c r="DJ40" i="26"/>
  <c r="DJ26" i="26" s="1"/>
  <c r="DI40" i="26"/>
  <c r="DH40" i="26"/>
  <c r="DH26" i="26" s="1"/>
  <c r="DG40" i="26"/>
  <c r="DG26" i="26" s="1"/>
  <c r="DF40" i="26"/>
  <c r="DF26" i="26" s="1"/>
  <c r="DE40" i="26"/>
  <c r="DD40" i="26"/>
  <c r="DD26" i="26" s="1"/>
  <c r="DC40" i="26"/>
  <c r="DC26" i="26" s="1"/>
  <c r="DB40" i="26"/>
  <c r="DB26" i="26" s="1"/>
  <c r="DA40" i="26"/>
  <c r="DA26" i="26" s="1"/>
  <c r="CZ40" i="26"/>
  <c r="CZ26" i="26" s="1"/>
  <c r="CY40" i="26"/>
  <c r="CY26" i="26" s="1"/>
  <c r="CX40" i="26"/>
  <c r="CX26" i="26" s="1"/>
  <c r="CW40" i="26"/>
  <c r="CW26" i="26" s="1"/>
  <c r="CV40" i="26"/>
  <c r="CV26" i="26" s="1"/>
  <c r="CU40" i="26"/>
  <c r="CU26" i="26" s="1"/>
  <c r="CT40" i="26"/>
  <c r="CT26" i="26" s="1"/>
  <c r="CS40" i="26"/>
  <c r="CS26" i="26" s="1"/>
  <c r="CR40" i="26"/>
  <c r="CR26" i="26" s="1"/>
  <c r="CQ40" i="26"/>
  <c r="CQ26" i="26" s="1"/>
  <c r="CP40" i="26"/>
  <c r="CP26" i="26" s="1"/>
  <c r="CO40" i="26"/>
  <c r="CO26" i="26" s="1"/>
  <c r="CN40" i="26"/>
  <c r="CN26" i="26" s="1"/>
  <c r="CM40" i="26"/>
  <c r="CM26" i="26" s="1"/>
  <c r="CL40" i="26"/>
  <c r="CL26" i="26" s="1"/>
  <c r="CK40" i="26"/>
  <c r="CK26" i="26" s="1"/>
  <c r="CJ40" i="26"/>
  <c r="CJ26" i="26" s="1"/>
  <c r="CI40" i="26"/>
  <c r="CI26" i="26" s="1"/>
  <c r="CH40" i="26"/>
  <c r="CH26" i="26" s="1"/>
  <c r="CG40" i="26"/>
  <c r="CG26" i="26" s="1"/>
  <c r="CF40" i="26"/>
  <c r="CE40" i="26"/>
  <c r="CE26" i="26" s="1"/>
  <c r="CD40" i="26"/>
  <c r="CC40" i="26"/>
  <c r="CC26" i="26" s="1"/>
  <c r="CB40" i="26"/>
  <c r="CA40" i="26"/>
  <c r="CA26" i="26"/>
  <c r="BZ40" i="26"/>
  <c r="BY40" i="26"/>
  <c r="BY26" i="26" s="1"/>
  <c r="BX40" i="26"/>
  <c r="BX26" i="26" s="1"/>
  <c r="BW40" i="26"/>
  <c r="BW26" i="26" s="1"/>
  <c r="BV40" i="26"/>
  <c r="BV26" i="26" s="1"/>
  <c r="BU40" i="26"/>
  <c r="BT40" i="26"/>
  <c r="BT26" i="26" s="1"/>
  <c r="BS40" i="26"/>
  <c r="BS26" i="26" s="1"/>
  <c r="BR40" i="26"/>
  <c r="BR26" i="26" s="1"/>
  <c r="BQ40" i="26"/>
  <c r="BQ26" i="26" s="1"/>
  <c r="BP40" i="26"/>
  <c r="BO40" i="26"/>
  <c r="BN40" i="26"/>
  <c r="BN26" i="26" s="1"/>
  <c r="BM40" i="26"/>
  <c r="BM26" i="26" s="1"/>
  <c r="BL40" i="26"/>
  <c r="BL26" i="26" s="1"/>
  <c r="BK40" i="26"/>
  <c r="BK26" i="26" s="1"/>
  <c r="BJ40" i="26"/>
  <c r="BJ26" i="26" s="1"/>
  <c r="BI40" i="26"/>
  <c r="BI26" i="26" s="1"/>
  <c r="BH40" i="26"/>
  <c r="BG40" i="26"/>
  <c r="BG26" i="26" s="1"/>
  <c r="BF40" i="26"/>
  <c r="BF26" i="26" s="1"/>
  <c r="BE40" i="26"/>
  <c r="BD40" i="26"/>
  <c r="BD26" i="26" s="1"/>
  <c r="BC40" i="26"/>
  <c r="BC26" i="26" s="1"/>
  <c r="BB40" i="26"/>
  <c r="BB26" i="26" s="1"/>
  <c r="BA40" i="26"/>
  <c r="BA26" i="26" s="1"/>
  <c r="AZ40" i="26"/>
  <c r="AY40" i="26"/>
  <c r="AX40" i="26"/>
  <c r="AX26" i="26" s="1"/>
  <c r="AW40" i="26"/>
  <c r="AW26" i="26" s="1"/>
  <c r="AV40" i="26"/>
  <c r="AV26" i="26" s="1"/>
  <c r="AU40" i="26"/>
  <c r="AT40" i="26"/>
  <c r="AT26" i="26" s="1"/>
  <c r="AS40" i="26"/>
  <c r="AS26" i="26" s="1"/>
  <c r="AR40" i="26"/>
  <c r="AR26" i="26" s="1"/>
  <c r="AQ40" i="26"/>
  <c r="AQ26" i="26" s="1"/>
  <c r="AP40" i="26"/>
  <c r="AP26" i="26" s="1"/>
  <c r="AO40" i="26"/>
  <c r="AO26" i="26" s="1"/>
  <c r="AN40" i="26"/>
  <c r="AM40" i="26"/>
  <c r="AM26" i="26" s="1"/>
  <c r="AL40" i="26"/>
  <c r="AL26" i="26" s="1"/>
  <c r="AK40" i="26"/>
  <c r="AK26" i="26" s="1"/>
  <c r="AJ40" i="26"/>
  <c r="AJ26" i="26" s="1"/>
  <c r="AI40" i="26"/>
  <c r="AI26" i="26" s="1"/>
  <c r="AH40" i="26"/>
  <c r="AH26" i="26" s="1"/>
  <c r="AG40" i="26"/>
  <c r="AG26" i="26" s="1"/>
  <c r="AF40" i="26"/>
  <c r="AF26" i="26" s="1"/>
  <c r="AE40" i="26"/>
  <c r="AD40" i="26"/>
  <c r="AD26" i="26" s="1"/>
  <c r="AC40" i="26"/>
  <c r="AC26" i="26" s="1"/>
  <c r="AB40" i="26"/>
  <c r="AB26" i="26" s="1"/>
  <c r="AA40" i="26"/>
  <c r="AA26" i="26" s="1"/>
  <c r="Z40" i="26"/>
  <c r="Z26" i="26" s="1"/>
  <c r="Y40" i="26"/>
  <c r="Y26" i="26" s="1"/>
  <c r="X40" i="26"/>
  <c r="X26" i="26" s="1"/>
  <c r="W40" i="26"/>
  <c r="W26" i="26" s="1"/>
  <c r="V40" i="26"/>
  <c r="V26" i="26" s="1"/>
  <c r="U40" i="26"/>
  <c r="U26" i="26" s="1"/>
  <c r="T40" i="26"/>
  <c r="T31" i="26" s="1"/>
  <c r="T16" i="26" s="1"/>
  <c r="S40" i="26"/>
  <c r="S26" i="26" s="1"/>
  <c r="R40" i="26"/>
  <c r="Q40" i="26"/>
  <c r="Q26" i="26" s="1"/>
  <c r="P40" i="26"/>
  <c r="P26" i="26" s="1"/>
  <c r="O40" i="26"/>
  <c r="N40" i="26"/>
  <c r="N26" i="26" s="1"/>
  <c r="M40" i="26"/>
  <c r="M26" i="26" s="1"/>
  <c r="L40" i="26"/>
  <c r="L26" i="26" s="1"/>
  <c r="K40" i="26"/>
  <c r="K26" i="26" s="1"/>
  <c r="J40" i="26"/>
  <c r="J26" i="26" s="1"/>
  <c r="I40" i="26"/>
  <c r="I26" i="26" s="1"/>
  <c r="H40" i="26"/>
  <c r="H26" i="26" s="1"/>
  <c r="G40" i="26"/>
  <c r="G26" i="26" s="1"/>
  <c r="F40" i="26"/>
  <c r="F26" i="26" s="1"/>
  <c r="HA32" i="26"/>
  <c r="HA21" i="26" s="1"/>
  <c r="GZ32" i="26"/>
  <c r="GY32" i="26"/>
  <c r="GX32" i="26"/>
  <c r="GW32" i="26"/>
  <c r="GV32" i="26"/>
  <c r="GU32" i="26"/>
  <c r="GT32" i="26"/>
  <c r="GS32" i="26"/>
  <c r="GR32" i="26"/>
  <c r="GQ32" i="26"/>
  <c r="GQ21" i="26" s="1"/>
  <c r="GP32" i="26"/>
  <c r="GO32" i="26"/>
  <c r="GN32" i="26"/>
  <c r="GM32" i="26"/>
  <c r="GL32" i="26"/>
  <c r="GL21" i="26" s="1"/>
  <c r="GK32" i="26"/>
  <c r="GJ32" i="26"/>
  <c r="GI32" i="26"/>
  <c r="GH32" i="26"/>
  <c r="GG32" i="26"/>
  <c r="GF32" i="26"/>
  <c r="GF21" i="26" s="1"/>
  <c r="GE32" i="26"/>
  <c r="GE21" i="26" s="1"/>
  <c r="GD32" i="26"/>
  <c r="GD21" i="26" s="1"/>
  <c r="GC32" i="26"/>
  <c r="GB32" i="26"/>
  <c r="GA32" i="26"/>
  <c r="GA21" i="26" s="1"/>
  <c r="FZ32" i="26"/>
  <c r="FZ21" i="26" s="1"/>
  <c r="FY32" i="26"/>
  <c r="FY21" i="26" s="1"/>
  <c r="FX32" i="26"/>
  <c r="FW32" i="26"/>
  <c r="FW21" i="26" s="1"/>
  <c r="FV32" i="26"/>
  <c r="FV21" i="26" s="1"/>
  <c r="FU32" i="26"/>
  <c r="FU21" i="26" s="1"/>
  <c r="FT32" i="26"/>
  <c r="FS32" i="26"/>
  <c r="FS21" i="26" s="1"/>
  <c r="FR32" i="26"/>
  <c r="FQ32" i="26"/>
  <c r="FP32" i="26"/>
  <c r="FP21" i="26" s="1"/>
  <c r="FO32" i="26"/>
  <c r="FN32" i="26"/>
  <c r="FM32" i="26"/>
  <c r="FL32" i="26"/>
  <c r="FK32" i="26"/>
  <c r="FJ32" i="26"/>
  <c r="FJ21" i="26" s="1"/>
  <c r="FI32" i="26"/>
  <c r="FH32" i="26"/>
  <c r="FG32" i="26"/>
  <c r="FF32" i="26"/>
  <c r="FE32" i="26"/>
  <c r="FD32" i="26"/>
  <c r="FC32" i="26"/>
  <c r="FB32" i="26"/>
  <c r="FA32" i="26"/>
  <c r="EZ32" i="26"/>
  <c r="EZ21" i="26" s="1"/>
  <c r="EY32" i="26"/>
  <c r="EY21" i="26" s="1"/>
  <c r="EX32" i="26"/>
  <c r="EX21" i="26" s="1"/>
  <c r="EW32" i="26"/>
  <c r="EV32" i="26"/>
  <c r="EU32" i="26"/>
  <c r="ET32" i="26"/>
  <c r="ET21" i="26" s="1"/>
  <c r="ES32" i="26"/>
  <c r="ES21" i="26" s="1"/>
  <c r="ER32" i="26"/>
  <c r="ER21" i="26" s="1"/>
  <c r="EQ32" i="26"/>
  <c r="EP32" i="26"/>
  <c r="EO32" i="26"/>
  <c r="EN32" i="26"/>
  <c r="EM32" i="26"/>
  <c r="EM21" i="26" s="1"/>
  <c r="EL32" i="26"/>
  <c r="EK32" i="26"/>
  <c r="EJ32" i="26"/>
  <c r="EJ21" i="26" s="1"/>
  <c r="EI32" i="26"/>
  <c r="EI21" i="26" s="1"/>
  <c r="EH32" i="26"/>
  <c r="EG32" i="26"/>
  <c r="EG21" i="26" s="1"/>
  <c r="EF32" i="26"/>
  <c r="EF21" i="26" s="1"/>
  <c r="EE32" i="26"/>
  <c r="ED32" i="26"/>
  <c r="EC32" i="26"/>
  <c r="EC21" i="26" s="1"/>
  <c r="EB32" i="26"/>
  <c r="EA32" i="26"/>
  <c r="DZ32" i="26"/>
  <c r="DY32" i="26"/>
  <c r="DY21" i="26" s="1"/>
  <c r="DX32" i="26"/>
  <c r="DX21" i="26" s="1"/>
  <c r="DW32" i="26"/>
  <c r="DW21" i="26"/>
  <c r="DV32" i="26"/>
  <c r="DU32" i="26"/>
  <c r="DU21" i="26" s="1"/>
  <c r="DT32" i="26"/>
  <c r="DT21" i="26" s="1"/>
  <c r="DS32" i="26"/>
  <c r="DS21" i="26" s="1"/>
  <c r="DR32" i="26"/>
  <c r="DQ32" i="26"/>
  <c r="DQ21" i="26" s="1"/>
  <c r="DP32" i="26"/>
  <c r="DP21" i="26" s="1"/>
  <c r="DO32" i="26"/>
  <c r="DO21" i="26" s="1"/>
  <c r="DN32" i="26"/>
  <c r="DN21" i="26" s="1"/>
  <c r="DM32" i="26"/>
  <c r="DL32" i="26"/>
  <c r="DK32" i="26"/>
  <c r="DJ32" i="26"/>
  <c r="DI32" i="26"/>
  <c r="DI21" i="26" s="1"/>
  <c r="DH32" i="26"/>
  <c r="DG32" i="26"/>
  <c r="DF32" i="26"/>
  <c r="DE32" i="26"/>
  <c r="DE21" i="26" s="1"/>
  <c r="DD32" i="26"/>
  <c r="DD21" i="26" s="1"/>
  <c r="DC32" i="26"/>
  <c r="DB32" i="26"/>
  <c r="DA32" i="26"/>
  <c r="DA21" i="26" s="1"/>
  <c r="CZ32" i="26"/>
  <c r="CZ21" i="26" s="1"/>
  <c r="CY32" i="26"/>
  <c r="CX32" i="26"/>
  <c r="CW32" i="26"/>
  <c r="CV32" i="26"/>
  <c r="CV21" i="26" s="1"/>
  <c r="CU32" i="26"/>
  <c r="CU21" i="26" s="1"/>
  <c r="CT32" i="26"/>
  <c r="CS32" i="26"/>
  <c r="CR32" i="26"/>
  <c r="CQ32" i="26"/>
  <c r="CQ21" i="26" s="1"/>
  <c r="CP32" i="26"/>
  <c r="CP21" i="26" s="1"/>
  <c r="CO32" i="26"/>
  <c r="CN32" i="26"/>
  <c r="CM32" i="26"/>
  <c r="CL32" i="26"/>
  <c r="CL21" i="26" s="1"/>
  <c r="CK32" i="26"/>
  <c r="CK21" i="26" s="1"/>
  <c r="CJ32" i="26"/>
  <c r="CJ21" i="26" s="1"/>
  <c r="CI32" i="26"/>
  <c r="CH32" i="26"/>
  <c r="CG32" i="26"/>
  <c r="CF32" i="26"/>
  <c r="CF21" i="26" s="1"/>
  <c r="CE32" i="26"/>
  <c r="CD32" i="26"/>
  <c r="CD21" i="26" s="1"/>
  <c r="CC32" i="26"/>
  <c r="CB32" i="26"/>
  <c r="CA32" i="26"/>
  <c r="CA21" i="26" s="1"/>
  <c r="BZ32" i="26"/>
  <c r="BY32" i="26"/>
  <c r="BY21" i="26" s="1"/>
  <c r="BX32" i="26"/>
  <c r="BX21" i="26" s="1"/>
  <c r="BW32" i="26"/>
  <c r="BV32" i="26"/>
  <c r="BU32" i="26"/>
  <c r="BU21" i="26" s="1"/>
  <c r="BT32" i="26"/>
  <c r="BS32" i="26"/>
  <c r="BR32" i="26"/>
  <c r="BR21" i="26" s="1"/>
  <c r="BQ32" i="26"/>
  <c r="BP32" i="26"/>
  <c r="BP21" i="26" s="1"/>
  <c r="BO32" i="26"/>
  <c r="BO21" i="26" s="1"/>
  <c r="BN32" i="26"/>
  <c r="BM32" i="26"/>
  <c r="BL32" i="26"/>
  <c r="BL21" i="26" s="1"/>
  <c r="BK32" i="26"/>
  <c r="BJ32" i="26"/>
  <c r="BI32" i="26"/>
  <c r="BI21" i="26" s="1"/>
  <c r="BH32" i="26"/>
  <c r="BG32" i="26"/>
  <c r="BF32" i="26"/>
  <c r="BE32" i="26"/>
  <c r="BE21" i="26" s="1"/>
  <c r="BD32" i="26"/>
  <c r="BD21" i="26" s="1"/>
  <c r="BC32" i="26"/>
  <c r="BB32" i="26"/>
  <c r="BA32" i="26"/>
  <c r="BA21" i="26" s="1"/>
  <c r="AZ32" i="26"/>
  <c r="AZ21" i="26" s="1"/>
  <c r="AY32" i="26"/>
  <c r="AY21" i="26" s="1"/>
  <c r="AX32" i="26"/>
  <c r="AW32" i="26"/>
  <c r="AV32" i="26"/>
  <c r="AU32" i="26"/>
  <c r="AU21" i="26" s="1"/>
  <c r="AT32" i="26"/>
  <c r="AT21" i="26" s="1"/>
  <c r="AS32" i="26"/>
  <c r="AR32" i="26"/>
  <c r="AQ32" i="26"/>
  <c r="AP32" i="26"/>
  <c r="AP21" i="26" s="1"/>
  <c r="AO32" i="26"/>
  <c r="AN32" i="26"/>
  <c r="AM32" i="26"/>
  <c r="AL32" i="26"/>
  <c r="AL21" i="26" s="1"/>
  <c r="AK32" i="26"/>
  <c r="AJ32" i="26"/>
  <c r="AJ21" i="26" s="1"/>
  <c r="AI32" i="26"/>
  <c r="AI21" i="26" s="1"/>
  <c r="AH32" i="26"/>
  <c r="AH21" i="26" s="1"/>
  <c r="AG32" i="26"/>
  <c r="AF32" i="26"/>
  <c r="AE32" i="26"/>
  <c r="AE21" i="26" s="1"/>
  <c r="AD32" i="26"/>
  <c r="AC32" i="26"/>
  <c r="AB32" i="26"/>
  <c r="AA32" i="26"/>
  <c r="Z32" i="26"/>
  <c r="Z21" i="26" s="1"/>
  <c r="Y32" i="26"/>
  <c r="X32" i="26"/>
  <c r="X21" i="26" s="1"/>
  <c r="W32" i="26"/>
  <c r="V32" i="26"/>
  <c r="V21" i="26" s="1"/>
  <c r="U32" i="26"/>
  <c r="T32" i="26"/>
  <c r="T21" i="26" s="1"/>
  <c r="S32" i="26"/>
  <c r="R32" i="26"/>
  <c r="R21" i="26" s="1"/>
  <c r="Q32" i="26"/>
  <c r="Q21" i="26" s="1"/>
  <c r="P32" i="26"/>
  <c r="O32" i="26"/>
  <c r="O21" i="26" s="1"/>
  <c r="N32" i="26"/>
  <c r="N21" i="26" s="1"/>
  <c r="M32" i="26"/>
  <c r="M21" i="26" s="1"/>
  <c r="L32" i="26"/>
  <c r="L21" i="26" s="1"/>
  <c r="K32" i="26"/>
  <c r="K21" i="26" s="1"/>
  <c r="J32" i="26"/>
  <c r="I32" i="26"/>
  <c r="H32" i="26"/>
  <c r="G32" i="26"/>
  <c r="F32" i="26"/>
  <c r="F21" i="26" s="1"/>
  <c r="EJ31" i="26"/>
  <c r="EJ16" i="26" s="1"/>
  <c r="F30" i="26"/>
  <c r="M29" i="26"/>
  <c r="K29" i="26" s="1"/>
  <c r="H29" i="26" s="1"/>
  <c r="I29" i="26" s="1"/>
  <c r="L29" i="26"/>
  <c r="FR26" i="26"/>
  <c r="EV26" i="26"/>
  <c r="EJ26" i="26"/>
  <c r="CB26" i="26"/>
  <c r="BZ26" i="26"/>
  <c r="BH26" i="26"/>
  <c r="T26" i="26"/>
  <c r="F25" i="26"/>
  <c r="M24" i="26"/>
  <c r="K24" i="26" s="1"/>
  <c r="H24" i="26" s="1"/>
  <c r="I24" i="26" s="1"/>
  <c r="L24" i="26"/>
  <c r="GR21" i="26"/>
  <c r="DR21" i="26"/>
  <c r="DL21" i="26"/>
  <c r="BM21" i="26"/>
  <c r="BF21" i="26"/>
  <c r="AO21" i="26"/>
  <c r="F20" i="26"/>
  <c r="M19" i="26"/>
  <c r="K19" i="26" s="1"/>
  <c r="H19" i="26" s="1"/>
  <c r="I19" i="26" s="1"/>
  <c r="L19" i="26"/>
  <c r="HA18" i="26"/>
  <c r="GZ18" i="26"/>
  <c r="GY18" i="26"/>
  <c r="GX18" i="26"/>
  <c r="GW18" i="26"/>
  <c r="GV18" i="26"/>
  <c r="GU18" i="26"/>
  <c r="GT18" i="26"/>
  <c r="GS18" i="26"/>
  <c r="GR18" i="26"/>
  <c r="GQ18" i="26"/>
  <c r="GP18" i="26"/>
  <c r="GO18" i="26"/>
  <c r="GN18" i="26"/>
  <c r="GM18" i="26"/>
  <c r="GL18" i="26"/>
  <c r="GK18" i="26"/>
  <c r="GJ18" i="26"/>
  <c r="GI18" i="26"/>
  <c r="GH18" i="26"/>
  <c r="GG18" i="26"/>
  <c r="GF18" i="26"/>
  <c r="GE18" i="26"/>
  <c r="GD18" i="26"/>
  <c r="GC18" i="26"/>
  <c r="GB18" i="26"/>
  <c r="GA18" i="26"/>
  <c r="FZ18" i="26"/>
  <c r="FY18" i="26"/>
  <c r="FX18" i="26"/>
  <c r="FW18" i="26"/>
  <c r="FV18" i="26"/>
  <c r="FU18" i="26"/>
  <c r="FT18" i="26"/>
  <c r="FS18" i="26"/>
  <c r="FR18" i="26"/>
  <c r="FQ18" i="26"/>
  <c r="FP18" i="26"/>
  <c r="FO18" i="26"/>
  <c r="FN18" i="26"/>
  <c r="FM18" i="26"/>
  <c r="FL18" i="26"/>
  <c r="FK18" i="26"/>
  <c r="FJ18" i="26"/>
  <c r="FI18" i="26"/>
  <c r="FH18" i="26"/>
  <c r="FG18" i="26"/>
  <c r="FF18" i="26"/>
  <c r="FE18" i="26"/>
  <c r="FD18" i="26"/>
  <c r="FC18" i="26"/>
  <c r="FB18" i="26"/>
  <c r="FA18" i="26"/>
  <c r="EZ18" i="26"/>
  <c r="EY18" i="26"/>
  <c r="EX18" i="26"/>
  <c r="EW18" i="26"/>
  <c r="EV18" i="26"/>
  <c r="EU18" i="26"/>
  <c r="ET18" i="26"/>
  <c r="ES18" i="26"/>
  <c r="ER18" i="26"/>
  <c r="EQ18" i="26"/>
  <c r="EP18" i="26"/>
  <c r="EO18" i="26"/>
  <c r="EN18" i="26"/>
  <c r="EM18" i="26"/>
  <c r="EL18" i="26"/>
  <c r="EK18" i="26"/>
  <c r="EJ18" i="26"/>
  <c r="EI18" i="26"/>
  <c r="EH18" i="26"/>
  <c r="EG18" i="26"/>
  <c r="EF18" i="26"/>
  <c r="EE18" i="26"/>
  <c r="ED18" i="26"/>
  <c r="EC18" i="26"/>
  <c r="EB18" i="26"/>
  <c r="EA18" i="26"/>
  <c r="DZ18" i="26"/>
  <c r="DY18" i="26"/>
  <c r="DX18" i="26"/>
  <c r="DW18" i="26"/>
  <c r="DV18" i="26"/>
  <c r="DU18" i="26"/>
  <c r="DT18" i="26"/>
  <c r="DS18" i="26"/>
  <c r="DR18" i="26"/>
  <c r="DQ18" i="26"/>
  <c r="DP18" i="26"/>
  <c r="DO18" i="26"/>
  <c r="DN18" i="26"/>
  <c r="DM18" i="26"/>
  <c r="DL18" i="26"/>
  <c r="DK18" i="26"/>
  <c r="DJ18" i="26"/>
  <c r="DI18" i="26"/>
  <c r="DH18" i="26"/>
  <c r="DG18" i="26"/>
  <c r="DF18" i="26"/>
  <c r="DE18" i="26"/>
  <c r="DD18" i="26"/>
  <c r="DC18" i="26"/>
  <c r="DB18" i="26"/>
  <c r="DA18" i="26"/>
  <c r="CZ18" i="26"/>
  <c r="CY18" i="26"/>
  <c r="CX18" i="26"/>
  <c r="CW18" i="26"/>
  <c r="CV18" i="26"/>
  <c r="CU18" i="26"/>
  <c r="CT18" i="26"/>
  <c r="CS18" i="26"/>
  <c r="CR18" i="26"/>
  <c r="CQ18" i="26"/>
  <c r="CP18" i="26"/>
  <c r="CO18" i="26"/>
  <c r="CN18" i="26"/>
  <c r="CM18" i="26"/>
  <c r="CL18" i="26"/>
  <c r="CK18" i="26"/>
  <c r="CJ18" i="26"/>
  <c r="CI18" i="26"/>
  <c r="CH18" i="26"/>
  <c r="CG18" i="26"/>
  <c r="CF18" i="26"/>
  <c r="CE18" i="26"/>
  <c r="CD18" i="26"/>
  <c r="CC18" i="26"/>
  <c r="CB18" i="26"/>
  <c r="CA18" i="26"/>
  <c r="BZ18" i="26"/>
  <c r="BY18" i="26"/>
  <c r="BX18" i="26"/>
  <c r="BW18" i="26"/>
  <c r="BV18" i="26"/>
  <c r="BU18" i="26"/>
  <c r="BT18" i="26"/>
  <c r="BS18" i="26"/>
  <c r="BR18" i="26"/>
  <c r="BQ18" i="26"/>
  <c r="BP18" i="26"/>
  <c r="BO18" i="26"/>
  <c r="BN18" i="26"/>
  <c r="BM18" i="26"/>
  <c r="BL18" i="26"/>
  <c r="BK18" i="26"/>
  <c r="BJ18" i="26"/>
  <c r="BI18" i="26"/>
  <c r="BH18" i="26"/>
  <c r="BG18" i="26"/>
  <c r="BF18" i="26"/>
  <c r="BE18" i="26"/>
  <c r="BD18" i="26"/>
  <c r="BC18" i="26"/>
  <c r="BB18" i="26"/>
  <c r="BA18" i="26"/>
  <c r="AZ18" i="26"/>
  <c r="AY18" i="26"/>
  <c r="AX18" i="26"/>
  <c r="AW18" i="26"/>
  <c r="AV18" i="26"/>
  <c r="AU18" i="26"/>
  <c r="AT18" i="26"/>
  <c r="AS18" i="26"/>
  <c r="AR18" i="26"/>
  <c r="AQ18" i="26"/>
  <c r="AP18" i="26"/>
  <c r="AO18" i="26"/>
  <c r="AM18" i="26"/>
  <c r="AL18" i="26"/>
  <c r="AK18" i="26"/>
  <c r="AJ18" i="26"/>
  <c r="AI18" i="26"/>
  <c r="AH18" i="26"/>
  <c r="AG18" i="26"/>
  <c r="AF18" i="26"/>
  <c r="AE18" i="26"/>
  <c r="AD18" i="26"/>
  <c r="AC18" i="26"/>
  <c r="AB18" i="26"/>
  <c r="AA18" i="26"/>
  <c r="Z18" i="26"/>
  <c r="Y18" i="26"/>
  <c r="X18" i="26"/>
  <c r="W18" i="26"/>
  <c r="V18" i="26"/>
  <c r="U18" i="26"/>
  <c r="T18" i="26"/>
  <c r="S18" i="26"/>
  <c r="R18" i="26"/>
  <c r="Q18" i="26"/>
  <c r="P18" i="26"/>
  <c r="O18" i="26"/>
  <c r="N18" i="26"/>
  <c r="M18" i="26"/>
  <c r="L18" i="26"/>
  <c r="K18" i="26"/>
  <c r="J18" i="26"/>
  <c r="I18" i="26"/>
  <c r="H18" i="26"/>
  <c r="G18" i="26"/>
  <c r="F18" i="26"/>
  <c r="HA17" i="26"/>
  <c r="GZ17" i="26"/>
  <c r="GY17" i="26"/>
  <c r="GX17" i="26"/>
  <c r="GW17" i="26"/>
  <c r="GV17" i="26"/>
  <c r="GU17" i="26"/>
  <c r="GT17" i="26"/>
  <c r="GS17" i="26"/>
  <c r="GR17" i="26"/>
  <c r="GQ17" i="26"/>
  <c r="GP17" i="26"/>
  <c r="GO17" i="26"/>
  <c r="GN17" i="26"/>
  <c r="GM17" i="26"/>
  <c r="GL17" i="26"/>
  <c r="GK17" i="26"/>
  <c r="GJ17" i="26"/>
  <c r="GI17" i="26"/>
  <c r="GH17" i="26"/>
  <c r="GG17" i="26"/>
  <c r="GF17" i="26"/>
  <c r="GE17" i="26"/>
  <c r="GD17" i="26"/>
  <c r="GC17" i="26"/>
  <c r="GB17" i="26"/>
  <c r="GA17" i="26"/>
  <c r="FZ17" i="26"/>
  <c r="FY17" i="26"/>
  <c r="FX17" i="26"/>
  <c r="FW17" i="26"/>
  <c r="FV17" i="26"/>
  <c r="FU17" i="26"/>
  <c r="FT17" i="26"/>
  <c r="FS17" i="26"/>
  <c r="FR17" i="26"/>
  <c r="FQ17" i="26"/>
  <c r="FP17" i="26"/>
  <c r="FO17" i="26"/>
  <c r="FN17" i="26"/>
  <c r="FM17" i="26"/>
  <c r="FL17" i="26"/>
  <c r="FK17" i="26"/>
  <c r="FJ17" i="26"/>
  <c r="FI17" i="26"/>
  <c r="FH17" i="26"/>
  <c r="FG17" i="26"/>
  <c r="FF17" i="26"/>
  <c r="FE17" i="26"/>
  <c r="FD17" i="26"/>
  <c r="FC17" i="26"/>
  <c r="FB17" i="26"/>
  <c r="FA17" i="26"/>
  <c r="EZ17" i="26"/>
  <c r="EY17" i="26"/>
  <c r="EX17" i="26"/>
  <c r="EW17" i="26"/>
  <c r="EV17" i="26"/>
  <c r="EU17" i="26"/>
  <c r="ET17" i="26"/>
  <c r="ES17" i="26"/>
  <c r="ER17" i="26"/>
  <c r="EQ17" i="26"/>
  <c r="EP17" i="26"/>
  <c r="EO17" i="26"/>
  <c r="EN17" i="26"/>
  <c r="EM17" i="26"/>
  <c r="EL17" i="26"/>
  <c r="EK17" i="26"/>
  <c r="EJ17" i="26"/>
  <c r="EI17" i="26"/>
  <c r="EH17" i="26"/>
  <c r="EG17" i="26"/>
  <c r="EF17" i="26"/>
  <c r="EE17" i="26"/>
  <c r="ED17" i="26"/>
  <c r="EC17" i="26"/>
  <c r="EB17" i="26"/>
  <c r="EA17" i="26"/>
  <c r="DZ17" i="26"/>
  <c r="DY17" i="26"/>
  <c r="DX17" i="26"/>
  <c r="DW17" i="26"/>
  <c r="DV17" i="26"/>
  <c r="DU17" i="26"/>
  <c r="DT17" i="26"/>
  <c r="DS17" i="26"/>
  <c r="DR17" i="26"/>
  <c r="DQ17" i="26"/>
  <c r="DP17" i="26"/>
  <c r="DO17" i="26"/>
  <c r="DN17" i="26"/>
  <c r="DM17" i="26"/>
  <c r="DL17" i="26"/>
  <c r="DK17" i="26"/>
  <c r="DJ17" i="26"/>
  <c r="DI17" i="26"/>
  <c r="DH17" i="26"/>
  <c r="DG17" i="26"/>
  <c r="DF17" i="26"/>
  <c r="DE17" i="26"/>
  <c r="DD17" i="26"/>
  <c r="DC17" i="26"/>
  <c r="DB17" i="26"/>
  <c r="DA17" i="26"/>
  <c r="CZ17" i="26"/>
  <c r="CY17" i="26"/>
  <c r="CX17" i="26"/>
  <c r="CW17" i="26"/>
  <c r="CV17" i="26"/>
  <c r="CU17" i="26"/>
  <c r="CT17" i="26"/>
  <c r="CS17" i="26"/>
  <c r="CR17" i="26"/>
  <c r="CQ17" i="26"/>
  <c r="CP17" i="26"/>
  <c r="CO17" i="26"/>
  <c r="CN17" i="26"/>
  <c r="CM17" i="26"/>
  <c r="CL17" i="26"/>
  <c r="CK17" i="26"/>
  <c r="CJ17" i="26"/>
  <c r="CI17" i="26"/>
  <c r="CH17" i="26"/>
  <c r="CG17" i="26"/>
  <c r="CF17" i="26"/>
  <c r="CE17" i="26"/>
  <c r="CD17" i="26"/>
  <c r="CC17" i="26"/>
  <c r="CB17" i="26"/>
  <c r="CA17" i="26"/>
  <c r="BZ17" i="26"/>
  <c r="BY17" i="26"/>
  <c r="BX17" i="26"/>
  <c r="BW17" i="26"/>
  <c r="BV17" i="26"/>
  <c r="BU17" i="26"/>
  <c r="BT17" i="26"/>
  <c r="BS17" i="26"/>
  <c r="BR17" i="26"/>
  <c r="BQ17" i="26"/>
  <c r="BP17" i="26"/>
  <c r="BO17" i="26"/>
  <c r="BN17" i="26"/>
  <c r="BM17" i="26"/>
  <c r="BL17" i="26"/>
  <c r="BK17" i="26"/>
  <c r="BJ17" i="26"/>
  <c r="BI17" i="26"/>
  <c r="BH17" i="26"/>
  <c r="BG17" i="26"/>
  <c r="BF17" i="26"/>
  <c r="BE17" i="26"/>
  <c r="BD17" i="26"/>
  <c r="BC17" i="26"/>
  <c r="BB17" i="26"/>
  <c r="BA17" i="26"/>
  <c r="AZ17" i="26"/>
  <c r="AY17" i="26"/>
  <c r="AX17" i="26"/>
  <c r="AW17" i="26"/>
  <c r="AV17" i="26"/>
  <c r="AU17" i="26"/>
  <c r="AT17" i="26"/>
  <c r="AS17" i="26"/>
  <c r="AR17" i="26"/>
  <c r="AQ17" i="26"/>
  <c r="AP17" i="26"/>
  <c r="AO17" i="26"/>
  <c r="AM17" i="26"/>
  <c r="AL17" i="26"/>
  <c r="AK17" i="26"/>
  <c r="AJ17" i="26"/>
  <c r="AI17" i="26"/>
  <c r="AH17" i="26"/>
  <c r="AG17" i="26"/>
  <c r="AF17" i="26"/>
  <c r="AE17" i="26"/>
  <c r="AD17" i="26"/>
  <c r="AC17" i="26"/>
  <c r="AB17" i="26"/>
  <c r="AA17" i="26"/>
  <c r="Z17" i="26"/>
  <c r="Y17" i="26"/>
  <c r="X17" i="26"/>
  <c r="W17" i="26"/>
  <c r="V17" i="26"/>
  <c r="U17" i="26"/>
  <c r="T17" i="26"/>
  <c r="S17" i="26"/>
  <c r="R17" i="26"/>
  <c r="Q17" i="26"/>
  <c r="P17" i="26"/>
  <c r="O17" i="26"/>
  <c r="N17" i="26"/>
  <c r="M17" i="26"/>
  <c r="L17" i="26"/>
  <c r="K17" i="26"/>
  <c r="J17" i="26"/>
  <c r="I17" i="26"/>
  <c r="H17" i="26"/>
  <c r="G17" i="26"/>
  <c r="F17" i="26"/>
  <c r="M15" i="26"/>
  <c r="L15" i="26"/>
  <c r="G9" i="26"/>
  <c r="F9" i="26"/>
  <c r="HA8" i="26"/>
  <c r="GZ8" i="26"/>
  <c r="GY8" i="26"/>
  <c r="GX8" i="26"/>
  <c r="GW8" i="26"/>
  <c r="GV8" i="26"/>
  <c r="GU8" i="26"/>
  <c r="GT8" i="26"/>
  <c r="GS8" i="26"/>
  <c r="GR8" i="26"/>
  <c r="GQ8" i="26"/>
  <c r="GP8" i="26"/>
  <c r="GO8" i="26"/>
  <c r="GN8" i="26"/>
  <c r="GM8" i="26"/>
  <c r="GL8" i="26"/>
  <c r="GK8" i="26"/>
  <c r="GJ8" i="26"/>
  <c r="GI8" i="26"/>
  <c r="GH8" i="26"/>
  <c r="GG8" i="26"/>
  <c r="GF8" i="26"/>
  <c r="GE8" i="26"/>
  <c r="GD8" i="26"/>
  <c r="GC8" i="26"/>
  <c r="GB8" i="26"/>
  <c r="GA8" i="26"/>
  <c r="FZ8" i="26"/>
  <c r="FY8" i="26"/>
  <c r="FX8" i="26"/>
  <c r="FW8" i="26"/>
  <c r="FV8" i="26"/>
  <c r="FU8" i="26"/>
  <c r="FT8" i="26"/>
  <c r="FS8" i="26"/>
  <c r="FR8" i="26"/>
  <c r="FQ8" i="26"/>
  <c r="FP8" i="26"/>
  <c r="FO8" i="26"/>
  <c r="FN8" i="26"/>
  <c r="FM8" i="26"/>
  <c r="FL8" i="26"/>
  <c r="FK8" i="26"/>
  <c r="FJ8" i="26"/>
  <c r="FI8" i="26"/>
  <c r="FH8" i="26"/>
  <c r="FG8" i="26"/>
  <c r="FF8" i="26"/>
  <c r="FE8" i="26"/>
  <c r="FD8" i="26"/>
  <c r="FC8" i="26"/>
  <c r="FB8" i="26"/>
  <c r="FA8" i="26"/>
  <c r="EZ8" i="26"/>
  <c r="EY8" i="26"/>
  <c r="EX8" i="26"/>
  <c r="EW8" i="26"/>
  <c r="EV8" i="26"/>
  <c r="EU8" i="26"/>
  <c r="ET8" i="26"/>
  <c r="ES8" i="26"/>
  <c r="ER8" i="26"/>
  <c r="EQ8" i="26"/>
  <c r="EP8" i="26"/>
  <c r="EO8" i="26"/>
  <c r="EN8" i="26"/>
  <c r="EM8" i="26"/>
  <c r="EL8" i="26"/>
  <c r="EK8" i="26"/>
  <c r="EJ8" i="26"/>
  <c r="EI8" i="26"/>
  <c r="EH8" i="26"/>
  <c r="EG8" i="26"/>
  <c r="EF8" i="26"/>
  <c r="EE8" i="26"/>
  <c r="ED8" i="26"/>
  <c r="EC8" i="26"/>
  <c r="EB8" i="26"/>
  <c r="EA8" i="26"/>
  <c r="DZ8" i="26"/>
  <c r="DY8" i="26"/>
  <c r="DX8" i="26"/>
  <c r="DW8" i="26"/>
  <c r="DV8" i="26"/>
  <c r="DU8" i="26"/>
  <c r="DT8" i="26"/>
  <c r="DS8" i="26"/>
  <c r="DR8" i="26"/>
  <c r="DQ8" i="26"/>
  <c r="DP8" i="26"/>
  <c r="DO8" i="26"/>
  <c r="DN8" i="26"/>
  <c r="DM8" i="26"/>
  <c r="DL8" i="26"/>
  <c r="DK8" i="26"/>
  <c r="DJ8" i="26"/>
  <c r="DI8" i="26"/>
  <c r="DH8" i="26"/>
  <c r="DG8" i="26"/>
  <c r="DF8" i="26"/>
  <c r="DE8" i="26"/>
  <c r="DD8" i="26"/>
  <c r="DC8" i="26"/>
  <c r="DB8" i="26"/>
  <c r="DA8" i="26"/>
  <c r="CZ8" i="26"/>
  <c r="CY8" i="26"/>
  <c r="CX8" i="26"/>
  <c r="CW8" i="26"/>
  <c r="CV8" i="26"/>
  <c r="CU8" i="26"/>
  <c r="CT8" i="26"/>
  <c r="CS8" i="26"/>
  <c r="CR8" i="26"/>
  <c r="CQ8" i="26"/>
  <c r="CP8" i="26"/>
  <c r="CO8" i="26"/>
  <c r="CN8" i="26"/>
  <c r="CM8" i="26"/>
  <c r="CL8" i="26"/>
  <c r="CK8" i="26"/>
  <c r="CJ8" i="26"/>
  <c r="CI8" i="26"/>
  <c r="CH8" i="26"/>
  <c r="CG8" i="26"/>
  <c r="CF8" i="26"/>
  <c r="CE8" i="26"/>
  <c r="CD8" i="26"/>
  <c r="CC8" i="26"/>
  <c r="CB8" i="26"/>
  <c r="CA8" i="26"/>
  <c r="BZ8" i="26"/>
  <c r="BY8" i="26"/>
  <c r="BX8" i="26"/>
  <c r="BW8" i="26"/>
  <c r="BV8" i="26"/>
  <c r="BU8" i="26"/>
  <c r="BT8" i="26"/>
  <c r="BS8" i="26"/>
  <c r="BQ8" i="26"/>
  <c r="BP8" i="26"/>
  <c r="BO8" i="26"/>
  <c r="BN8" i="26"/>
  <c r="BM8" i="26"/>
  <c r="BL8" i="26"/>
  <c r="BK8" i="26"/>
  <c r="BJ8" i="26"/>
  <c r="BI8" i="26"/>
  <c r="BH8" i="26"/>
  <c r="BG8" i="26"/>
  <c r="BE8" i="26"/>
  <c r="BD8" i="26"/>
  <c r="BC8" i="26"/>
  <c r="BB8" i="26"/>
  <c r="BA8" i="26"/>
  <c r="AZ8" i="26"/>
  <c r="AY8" i="26"/>
  <c r="AX8" i="26"/>
  <c r="AW8" i="26"/>
  <c r="AV8" i="26"/>
  <c r="AU8" i="26"/>
  <c r="AT8" i="26"/>
  <c r="AS8" i="26"/>
  <c r="AR8" i="26"/>
  <c r="AQ8" i="26"/>
  <c r="AP8" i="26"/>
  <c r="AO8" i="26"/>
  <c r="AN8" i="26"/>
  <c r="AM8" i="26"/>
  <c r="AL8" i="26"/>
  <c r="AK8" i="26"/>
  <c r="AJ8" i="26"/>
  <c r="AI8" i="26"/>
  <c r="AH8" i="26"/>
  <c r="AG8" i="26"/>
  <c r="AF8" i="26"/>
  <c r="AE8" i="26"/>
  <c r="AD8" i="26"/>
  <c r="AC8" i="26"/>
  <c r="AB8" i="26"/>
  <c r="AA8" i="26"/>
  <c r="Z8" i="26"/>
  <c r="Y8" i="26"/>
  <c r="X8" i="26"/>
  <c r="W8" i="26"/>
  <c r="V8" i="26"/>
  <c r="U8" i="26"/>
  <c r="T8" i="26"/>
  <c r="S8" i="26"/>
  <c r="R8" i="26"/>
  <c r="BF8" i="26"/>
  <c r="G6" i="26"/>
  <c r="F6" i="26"/>
  <c r="HA5" i="26"/>
  <c r="GZ5" i="26"/>
  <c r="GY5" i="26"/>
  <c r="GX5" i="26"/>
  <c r="GW5" i="26"/>
  <c r="GV5" i="26"/>
  <c r="GU5" i="26"/>
  <c r="GT5" i="26"/>
  <c r="GS5" i="26"/>
  <c r="GR5" i="26"/>
  <c r="GQ5" i="26"/>
  <c r="GP5" i="26"/>
  <c r="GO5" i="26"/>
  <c r="GN5" i="26"/>
  <c r="GM5" i="26"/>
  <c r="GL5" i="26"/>
  <c r="GK5" i="26"/>
  <c r="GJ5" i="26"/>
  <c r="GI5" i="26"/>
  <c r="GH5" i="26"/>
  <c r="GG5" i="26"/>
  <c r="GF5" i="26"/>
  <c r="GE5" i="26"/>
  <c r="GD5" i="26"/>
  <c r="GC5" i="26"/>
  <c r="GB5" i="26"/>
  <c r="GA5" i="26"/>
  <c r="FZ5" i="26"/>
  <c r="FY5" i="26"/>
  <c r="FX5" i="26"/>
  <c r="FW5" i="26"/>
  <c r="FV5" i="26"/>
  <c r="FU5" i="26"/>
  <c r="FT5" i="26"/>
  <c r="FS5" i="26"/>
  <c r="FR5" i="26"/>
  <c r="FQ5" i="26"/>
  <c r="FP5" i="26"/>
  <c r="FO5" i="26"/>
  <c r="FN5" i="26"/>
  <c r="FM5" i="26"/>
  <c r="FL5" i="26"/>
  <c r="FK5" i="26"/>
  <c r="FJ5" i="26"/>
  <c r="FI5" i="26"/>
  <c r="FH5" i="26"/>
  <c r="FG5" i="26"/>
  <c r="FF5" i="26"/>
  <c r="FE5" i="26"/>
  <c r="FD5" i="26"/>
  <c r="FC5" i="26"/>
  <c r="FB5" i="26"/>
  <c r="FA5" i="26"/>
  <c r="EZ5" i="26"/>
  <c r="EY5" i="26"/>
  <c r="EX5" i="26"/>
  <c r="EW5" i="26"/>
  <c r="EV5" i="26"/>
  <c r="EU5" i="26"/>
  <c r="ET5" i="26"/>
  <c r="ES5" i="26"/>
  <c r="ER5" i="26"/>
  <c r="EQ5" i="26"/>
  <c r="EP5" i="26"/>
  <c r="EO5" i="26"/>
  <c r="EN5" i="26"/>
  <c r="EM5" i="26"/>
  <c r="EL5" i="26"/>
  <c r="EK5" i="26"/>
  <c r="EJ5" i="26"/>
  <c r="EI5" i="26"/>
  <c r="EH5" i="26"/>
  <c r="EG5" i="26"/>
  <c r="EF5" i="26"/>
  <c r="EE5" i="26"/>
  <c r="ED5" i="26"/>
  <c r="EC5" i="26"/>
  <c r="EB5" i="26"/>
  <c r="EA5" i="26"/>
  <c r="DZ5" i="26"/>
  <c r="DY5" i="26"/>
  <c r="DX5" i="26"/>
  <c r="DW5" i="26"/>
  <c r="DV5" i="26"/>
  <c r="DU5" i="26"/>
  <c r="DT5" i="26"/>
  <c r="DS5" i="26"/>
  <c r="DR5" i="26"/>
  <c r="DQ5" i="26"/>
  <c r="DP5" i="26"/>
  <c r="DO5" i="26"/>
  <c r="DN5" i="26"/>
  <c r="DM5" i="26"/>
  <c r="DL5" i="26"/>
  <c r="DK5" i="26"/>
  <c r="DJ5" i="26"/>
  <c r="DI5" i="26"/>
  <c r="DH5" i="26"/>
  <c r="DG5" i="26"/>
  <c r="DF5" i="26"/>
  <c r="DE5" i="26"/>
  <c r="DD5" i="26"/>
  <c r="DC5" i="26"/>
  <c r="DB5" i="26"/>
  <c r="DA5" i="26"/>
  <c r="CZ5" i="26"/>
  <c r="CY5" i="26"/>
  <c r="CX5" i="26"/>
  <c r="CW5" i="26"/>
  <c r="CV5" i="26"/>
  <c r="CU5" i="26"/>
  <c r="CT5" i="26"/>
  <c r="CS5" i="26"/>
  <c r="CR5" i="26"/>
  <c r="CQ5" i="26"/>
  <c r="CP5" i="26"/>
  <c r="CO5" i="26"/>
  <c r="CN5" i="26"/>
  <c r="CM5" i="26"/>
  <c r="CL5" i="26"/>
  <c r="CK5" i="26"/>
  <c r="CJ5" i="26"/>
  <c r="CI5" i="26"/>
  <c r="CH5" i="26"/>
  <c r="CG5" i="26"/>
  <c r="CF5" i="26"/>
  <c r="CE5" i="26"/>
  <c r="CD5" i="26"/>
  <c r="CC5" i="26"/>
  <c r="CB5" i="26"/>
  <c r="CA5" i="26"/>
  <c r="BZ5" i="26"/>
  <c r="BY5" i="26"/>
  <c r="BX5" i="26"/>
  <c r="BW5" i="26"/>
  <c r="BV5" i="26"/>
  <c r="BU5" i="26"/>
  <c r="BT5" i="26"/>
  <c r="BS5" i="26"/>
  <c r="BR5" i="26"/>
  <c r="BQ5" i="26"/>
  <c r="BP5" i="26"/>
  <c r="BO5" i="26"/>
  <c r="BN5" i="26"/>
  <c r="BM5" i="26"/>
  <c r="BL5" i="26"/>
  <c r="BK5" i="26"/>
  <c r="BJ5" i="26"/>
  <c r="BI5" i="26"/>
  <c r="BH5" i="26"/>
  <c r="BG5" i="26"/>
  <c r="BF5" i="26"/>
  <c r="BE5" i="26"/>
  <c r="BD5" i="26"/>
  <c r="BC5" i="26"/>
  <c r="BB5" i="26"/>
  <c r="BA5" i="26"/>
  <c r="AZ5" i="26"/>
  <c r="AY5" i="26"/>
  <c r="AX5" i="26"/>
  <c r="AW5" i="26"/>
  <c r="AV5" i="26"/>
  <c r="AU5" i="26"/>
  <c r="AT5" i="26"/>
  <c r="AS5" i="26"/>
  <c r="AR5" i="26"/>
  <c r="AQ5" i="26"/>
  <c r="AP5" i="26"/>
  <c r="AO5" i="26"/>
  <c r="AN5" i="26"/>
  <c r="AM5" i="26"/>
  <c r="AL5" i="26"/>
  <c r="AK5" i="26"/>
  <c r="AJ5" i="26"/>
  <c r="AI5" i="26"/>
  <c r="AH5" i="26"/>
  <c r="AG5" i="26"/>
  <c r="AF5" i="26"/>
  <c r="AE5" i="26"/>
  <c r="AD5" i="26"/>
  <c r="AC5" i="26"/>
  <c r="AB5" i="26"/>
  <c r="AA5" i="26"/>
  <c r="Z5" i="26"/>
  <c r="Y5" i="26"/>
  <c r="X5" i="26"/>
  <c r="W5" i="26"/>
  <c r="V5" i="26"/>
  <c r="U5" i="26"/>
  <c r="T5" i="26"/>
  <c r="S5" i="26"/>
  <c r="R5" i="26"/>
  <c r="G2" i="26"/>
  <c r="H2" i="26" s="1"/>
  <c r="I2" i="26" s="1"/>
  <c r="J2" i="26" s="1"/>
  <c r="K2" i="26" s="1"/>
  <c r="L2" i="26" s="1"/>
  <c r="M2" i="26" s="1"/>
  <c r="N2" i="26" s="1"/>
  <c r="O2" i="26" s="1"/>
  <c r="P2" i="26" s="1"/>
  <c r="Q2" i="26" s="1"/>
  <c r="G17" i="31"/>
  <c r="F17" i="31"/>
  <c r="G16" i="31"/>
  <c r="F16" i="31"/>
  <c r="G15" i="31"/>
  <c r="F15" i="31"/>
  <c r="G14" i="31"/>
  <c r="F14" i="31"/>
  <c r="G13" i="31"/>
  <c r="F13" i="31"/>
  <c r="G12" i="31"/>
  <c r="F12" i="31"/>
  <c r="G11" i="31"/>
  <c r="F11" i="31"/>
  <c r="G10" i="31"/>
  <c r="F10" i="31"/>
  <c r="G9" i="31"/>
  <c r="F9" i="31"/>
  <c r="G8" i="31"/>
  <c r="F8" i="31"/>
  <c r="E7" i="31"/>
  <c r="D7" i="31"/>
  <c r="E6" i="31"/>
  <c r="I9" i="31" s="1"/>
  <c r="I8" i="31"/>
  <c r="D6" i="31"/>
  <c r="G6" i="31" s="1"/>
  <c r="D79" i="28"/>
  <c r="E79" i="28" s="1"/>
  <c r="F79" i="28" s="1"/>
  <c r="D78" i="28"/>
  <c r="H78" i="28" s="1"/>
  <c r="GW5" i="29"/>
  <c r="GV5" i="29"/>
  <c r="GU5" i="29"/>
  <c r="GT5" i="29"/>
  <c r="GS5" i="29"/>
  <c r="GR5" i="29"/>
  <c r="GQ5" i="29"/>
  <c r="GP5" i="29"/>
  <c r="GO5" i="29"/>
  <c r="GN5" i="29"/>
  <c r="GM5" i="29"/>
  <c r="GL5" i="29"/>
  <c r="GW4" i="29"/>
  <c r="GV4" i="29"/>
  <c r="GU4" i="29"/>
  <c r="GT4" i="29"/>
  <c r="GS4" i="29"/>
  <c r="GR4" i="29"/>
  <c r="GQ4" i="29"/>
  <c r="GP4" i="29"/>
  <c r="GO4" i="29"/>
  <c r="GN4" i="29"/>
  <c r="GM4" i="29"/>
  <c r="GL4" i="29"/>
  <c r="GK5" i="29"/>
  <c r="GJ5" i="29"/>
  <c r="GI5" i="29"/>
  <c r="GH5" i="29"/>
  <c r="GG5" i="29"/>
  <c r="GF5" i="29"/>
  <c r="GE5" i="29"/>
  <c r="GD5" i="29"/>
  <c r="GC5" i="29"/>
  <c r="GB5" i="29"/>
  <c r="GA5" i="29"/>
  <c r="FZ5" i="29"/>
  <c r="GK4" i="29"/>
  <c r="GJ4" i="29"/>
  <c r="GI4" i="29"/>
  <c r="GH4" i="29"/>
  <c r="GG4" i="29"/>
  <c r="GF4" i="29"/>
  <c r="GE4" i="29"/>
  <c r="GD4" i="29"/>
  <c r="GC4" i="29"/>
  <c r="GB4" i="29"/>
  <c r="GA4" i="29"/>
  <c r="FZ4" i="29"/>
  <c r="FY5" i="29"/>
  <c r="FX5" i="29"/>
  <c r="FW5" i="29"/>
  <c r="FV5" i="29"/>
  <c r="FU5" i="29"/>
  <c r="FT5" i="29"/>
  <c r="FS5" i="29"/>
  <c r="FR5" i="29"/>
  <c r="FQ5" i="29"/>
  <c r="FP5" i="29"/>
  <c r="FO5" i="29"/>
  <c r="FN5" i="29"/>
  <c r="FY4" i="29"/>
  <c r="FX4" i="29"/>
  <c r="FW4" i="29"/>
  <c r="FV4" i="29"/>
  <c r="FU4" i="29"/>
  <c r="FT4" i="29"/>
  <c r="FS4" i="29"/>
  <c r="FR4" i="29"/>
  <c r="FQ4" i="29"/>
  <c r="FP4" i="29"/>
  <c r="FO4" i="29"/>
  <c r="FN4" i="29"/>
  <c r="FM5" i="29"/>
  <c r="FL5" i="29"/>
  <c r="FK5" i="29"/>
  <c r="FJ5" i="29"/>
  <c r="FI5" i="29"/>
  <c r="FH5" i="29"/>
  <c r="FG5" i="29"/>
  <c r="FF5" i="29"/>
  <c r="FE5" i="29"/>
  <c r="FD5" i="29"/>
  <c r="FC5" i="29"/>
  <c r="FB5" i="29"/>
  <c r="FM4" i="29"/>
  <c r="FL4" i="29"/>
  <c r="FK4" i="29"/>
  <c r="FJ4" i="29"/>
  <c r="FI4" i="29"/>
  <c r="FH4" i="29"/>
  <c r="FG4" i="29"/>
  <c r="FF4" i="29"/>
  <c r="FE4" i="29"/>
  <c r="FD4" i="29"/>
  <c r="FC4" i="29"/>
  <c r="FB4" i="29"/>
  <c r="FA5" i="29"/>
  <c r="EZ5" i="29"/>
  <c r="EY5" i="29"/>
  <c r="EX5" i="29"/>
  <c r="EW5" i="29"/>
  <c r="EV5" i="29"/>
  <c r="EU5" i="29"/>
  <c r="ET5" i="29"/>
  <c r="ES5" i="29"/>
  <c r="ER5" i="29"/>
  <c r="EQ5" i="29"/>
  <c r="EP5" i="29"/>
  <c r="FA4" i="29"/>
  <c r="EZ4" i="29"/>
  <c r="EY4" i="29"/>
  <c r="EX4" i="29"/>
  <c r="EW4" i="29"/>
  <c r="EV4" i="29"/>
  <c r="EU4" i="29"/>
  <c r="ET4" i="29"/>
  <c r="ES4" i="29"/>
  <c r="ER4" i="29"/>
  <c r="EQ4" i="29"/>
  <c r="EP4" i="29"/>
  <c r="EO5" i="29"/>
  <c r="EN5" i="29"/>
  <c r="EM5" i="29"/>
  <c r="EL5" i="29"/>
  <c r="EK5" i="29"/>
  <c r="EJ5" i="29"/>
  <c r="EI5" i="29"/>
  <c r="EH5" i="29"/>
  <c r="EG5" i="29"/>
  <c r="EF5" i="29"/>
  <c r="EE5" i="29"/>
  <c r="ED5" i="29"/>
  <c r="EO4" i="29"/>
  <c r="EN4" i="29"/>
  <c r="EM4" i="29"/>
  <c r="EL4" i="29"/>
  <c r="EK4" i="29"/>
  <c r="EJ4" i="29"/>
  <c r="EI4" i="29"/>
  <c r="EH4" i="29"/>
  <c r="EG4" i="29"/>
  <c r="EF4" i="29"/>
  <c r="EE4" i="29"/>
  <c r="ED4" i="29"/>
  <c r="EC5" i="29"/>
  <c r="EB5" i="29"/>
  <c r="EA5" i="29"/>
  <c r="DZ5" i="29"/>
  <c r="DY5" i="29"/>
  <c r="DX5" i="29"/>
  <c r="DW5" i="29"/>
  <c r="DV5" i="29"/>
  <c r="DU5" i="29"/>
  <c r="DT5" i="29"/>
  <c r="DS5" i="29"/>
  <c r="DR5" i="29"/>
  <c r="EC4" i="29"/>
  <c r="EB4" i="29"/>
  <c r="EA4" i="29"/>
  <c r="DZ4" i="29"/>
  <c r="DY4" i="29"/>
  <c r="DX4" i="29"/>
  <c r="DW4" i="29"/>
  <c r="DV4" i="29"/>
  <c r="DU4" i="29"/>
  <c r="DT4" i="29"/>
  <c r="DS4" i="29"/>
  <c r="DR4" i="29"/>
  <c r="DQ5" i="29"/>
  <c r="DP5" i="29"/>
  <c r="DO5" i="29"/>
  <c r="DN5" i="29"/>
  <c r="DM5" i="29"/>
  <c r="DL5" i="29"/>
  <c r="DK5" i="29"/>
  <c r="DJ5" i="29"/>
  <c r="DI5" i="29"/>
  <c r="DH5" i="29"/>
  <c r="DG5" i="29"/>
  <c r="DF5" i="29"/>
  <c r="DQ4" i="29"/>
  <c r="DP4" i="29"/>
  <c r="DO4" i="29"/>
  <c r="DN4" i="29"/>
  <c r="DM4" i="29"/>
  <c r="DL4" i="29"/>
  <c r="DK4" i="29"/>
  <c r="DJ4" i="29"/>
  <c r="DI4" i="29"/>
  <c r="DH4" i="29"/>
  <c r="DG4" i="29"/>
  <c r="DF4" i="29"/>
  <c r="DE5" i="29"/>
  <c r="DD5" i="29"/>
  <c r="DC5" i="29"/>
  <c r="DB5" i="29"/>
  <c r="DA5" i="29"/>
  <c r="CZ5" i="29"/>
  <c r="CY5" i="29"/>
  <c r="CX5" i="29"/>
  <c r="CW5" i="29"/>
  <c r="CV5" i="29"/>
  <c r="CU5" i="29"/>
  <c r="CT5" i="29"/>
  <c r="DE4" i="29"/>
  <c r="DD4" i="29"/>
  <c r="DC4" i="29"/>
  <c r="DB4" i="29"/>
  <c r="DA4" i="29"/>
  <c r="CZ4" i="29"/>
  <c r="CY4" i="29"/>
  <c r="CX4" i="29"/>
  <c r="CW4" i="29"/>
  <c r="CV4" i="29"/>
  <c r="CU4" i="29"/>
  <c r="CT4" i="29"/>
  <c r="CS5" i="29"/>
  <c r="CR5" i="29"/>
  <c r="CQ5" i="29"/>
  <c r="CP5" i="29"/>
  <c r="CO5" i="29"/>
  <c r="CN5" i="29"/>
  <c r="CM5" i="29"/>
  <c r="CL5" i="29"/>
  <c r="CK5" i="29"/>
  <c r="CJ5" i="29"/>
  <c r="CI5" i="29"/>
  <c r="CH5" i="29"/>
  <c r="CS4" i="29"/>
  <c r="CR4" i="29"/>
  <c r="CQ4" i="29"/>
  <c r="CP4" i="29"/>
  <c r="CO4" i="29"/>
  <c r="CN4" i="29"/>
  <c r="CM4" i="29"/>
  <c r="CL4" i="29"/>
  <c r="CK4" i="29"/>
  <c r="CJ4" i="29"/>
  <c r="CI4" i="29"/>
  <c r="CH4" i="29"/>
  <c r="CG5" i="29"/>
  <c r="CF5" i="29"/>
  <c r="CE5" i="29"/>
  <c r="CD5" i="29"/>
  <c r="CC5" i="29"/>
  <c r="CB5" i="29"/>
  <c r="CA5" i="29"/>
  <c r="BZ5" i="29"/>
  <c r="BY5" i="29"/>
  <c r="BX5" i="29"/>
  <c r="BW5" i="29"/>
  <c r="BV5" i="29"/>
  <c r="CG4" i="29"/>
  <c r="CF4" i="29"/>
  <c r="CE4" i="29"/>
  <c r="CD4" i="29"/>
  <c r="CC4" i="29"/>
  <c r="CB4" i="29"/>
  <c r="CA4" i="29"/>
  <c r="BZ4" i="29"/>
  <c r="BY4" i="29"/>
  <c r="BX4" i="29"/>
  <c r="BW4" i="29"/>
  <c r="BV4" i="29"/>
  <c r="BU5" i="29"/>
  <c r="BT5" i="29"/>
  <c r="BS5" i="29"/>
  <c r="BR5" i="29"/>
  <c r="BQ5" i="29"/>
  <c r="BP5" i="29"/>
  <c r="BO5" i="29"/>
  <c r="BN5" i="29"/>
  <c r="BM5" i="29"/>
  <c r="BL5" i="29"/>
  <c r="BK5" i="29"/>
  <c r="BJ5" i="29"/>
  <c r="BU4" i="29"/>
  <c r="BT4" i="29"/>
  <c r="BS4" i="29"/>
  <c r="BR4" i="29"/>
  <c r="BQ4" i="29"/>
  <c r="BP4" i="29"/>
  <c r="BO4" i="29"/>
  <c r="BN4" i="29"/>
  <c r="BM4" i="29"/>
  <c r="BL4" i="29"/>
  <c r="BK4" i="29"/>
  <c r="BJ4" i="29"/>
  <c r="BI4" i="29"/>
  <c r="BH4" i="29"/>
  <c r="BG4" i="29"/>
  <c r="BF4" i="29"/>
  <c r="BE4" i="29"/>
  <c r="BD4" i="29"/>
  <c r="BC4" i="29"/>
  <c r="BB4" i="29"/>
  <c r="BA4" i="29"/>
  <c r="AZ4" i="29"/>
  <c r="AY4" i="29"/>
  <c r="AX4" i="29"/>
  <c r="AW4" i="29"/>
  <c r="AV4" i="29"/>
  <c r="AU4" i="29"/>
  <c r="AT4" i="29"/>
  <c r="AS4" i="29"/>
  <c r="AR4" i="29"/>
  <c r="AQ4" i="29"/>
  <c r="AP4" i="29"/>
  <c r="AO4" i="29"/>
  <c r="AN4" i="29"/>
  <c r="AM4" i="29"/>
  <c r="AL4" i="29"/>
  <c r="AK4" i="29"/>
  <c r="AJ4" i="29"/>
  <c r="AI4" i="29"/>
  <c r="AH4" i="29"/>
  <c r="AG4" i="29"/>
  <c r="AF4" i="29"/>
  <c r="AE4" i="29"/>
  <c r="AD4" i="29"/>
  <c r="AC4" i="29"/>
  <c r="AB4" i="29"/>
  <c r="AA4" i="29"/>
  <c r="Z4" i="29"/>
  <c r="Y4" i="29"/>
  <c r="X4" i="29"/>
  <c r="W4" i="29"/>
  <c r="V4" i="29"/>
  <c r="U4" i="29"/>
  <c r="T4" i="29"/>
  <c r="S4" i="29"/>
  <c r="R4" i="29"/>
  <c r="Q4" i="29"/>
  <c r="P4" i="29"/>
  <c r="O4" i="29"/>
  <c r="N4" i="29"/>
  <c r="M4" i="29"/>
  <c r="L4" i="29"/>
  <c r="K4" i="29"/>
  <c r="J4" i="29"/>
  <c r="I4" i="29"/>
  <c r="H4" i="29"/>
  <c r="G4" i="29"/>
  <c r="F4" i="29"/>
  <c r="E4" i="29"/>
  <c r="D4" i="29"/>
  <c r="C4" i="29"/>
  <c r="B4" i="29"/>
  <c r="B3" i="29"/>
  <c r="BI5" i="29"/>
  <c r="BH5" i="29"/>
  <c r="BG5" i="29"/>
  <c r="BF5" i="29"/>
  <c r="BE5" i="29"/>
  <c r="BD5" i="29"/>
  <c r="BC5" i="29"/>
  <c r="BB5" i="29"/>
  <c r="BA5" i="29"/>
  <c r="AZ5" i="29"/>
  <c r="AY5" i="29"/>
  <c r="AX5" i="29"/>
  <c r="AW5" i="29"/>
  <c r="AV5" i="29"/>
  <c r="AU5" i="29"/>
  <c r="AT5" i="29"/>
  <c r="AS5" i="29"/>
  <c r="AR5" i="29"/>
  <c r="AQ5" i="29"/>
  <c r="AP5" i="29"/>
  <c r="AO5" i="29"/>
  <c r="AN5" i="29"/>
  <c r="AM5" i="29"/>
  <c r="AL5" i="29"/>
  <c r="AK5" i="29"/>
  <c r="AJ5" i="29"/>
  <c r="AI5" i="29"/>
  <c r="AH5" i="29"/>
  <c r="AG5" i="29"/>
  <c r="AF5" i="29"/>
  <c r="AE5" i="29"/>
  <c r="AD5" i="29"/>
  <c r="AC5" i="29"/>
  <c r="AB5" i="29"/>
  <c r="AA5" i="29"/>
  <c r="Z5" i="29"/>
  <c r="Y5" i="29"/>
  <c r="X5" i="29"/>
  <c r="W5" i="29"/>
  <c r="V5" i="29"/>
  <c r="U5" i="29"/>
  <c r="T5" i="29"/>
  <c r="S5" i="29"/>
  <c r="R5" i="29"/>
  <c r="Q5" i="29"/>
  <c r="P5" i="29"/>
  <c r="O5" i="29"/>
  <c r="N5" i="29"/>
  <c r="M5" i="29"/>
  <c r="L5" i="29"/>
  <c r="K5" i="29"/>
  <c r="J5" i="29"/>
  <c r="I5" i="29"/>
  <c r="H5" i="29"/>
  <c r="G5" i="29"/>
  <c r="F5" i="29"/>
  <c r="E5" i="29"/>
  <c r="D5" i="29"/>
  <c r="C5" i="29"/>
  <c r="B5" i="29"/>
  <c r="A8" i="29"/>
  <c r="A7" i="29"/>
  <c r="A6" i="29"/>
  <c r="A5" i="29"/>
  <c r="D3" i="28"/>
  <c r="D4" i="28"/>
  <c r="H4" i="28" s="1"/>
  <c r="D7" i="28"/>
  <c r="H7" i="28" s="1"/>
  <c r="C6" i="27" s="1"/>
  <c r="D10" i="28"/>
  <c r="H10" i="28" s="1"/>
  <c r="D11" i="28"/>
  <c r="E11" i="28" s="1"/>
  <c r="D13" i="28"/>
  <c r="H13" i="28" s="1"/>
  <c r="D14" i="28"/>
  <c r="E14" i="28" s="1"/>
  <c r="G14" i="28" s="1"/>
  <c r="D16" i="28"/>
  <c r="H16" i="28" s="1"/>
  <c r="D17" i="28"/>
  <c r="E17" i="28" s="1"/>
  <c r="D18" i="28"/>
  <c r="E18" i="28" s="1"/>
  <c r="F18" i="28" s="1"/>
  <c r="F19" i="28" s="1"/>
  <c r="G18" i="28" s="1"/>
  <c r="D65" i="28"/>
  <c r="D71" i="28"/>
  <c r="E71" i="28" s="1"/>
  <c r="G71" i="28" s="1"/>
  <c r="D21" i="28"/>
  <c r="H21" i="28" s="1"/>
  <c r="D22" i="28"/>
  <c r="E22" i="28" s="1"/>
  <c r="G22" i="28" s="1"/>
  <c r="D23" i="28"/>
  <c r="E23" i="28" s="1"/>
  <c r="F23" i="28" s="1"/>
  <c r="G24" i="28" s="1"/>
  <c r="D66" i="28"/>
  <c r="D72" i="28"/>
  <c r="E72" i="28" s="1"/>
  <c r="D26" i="28"/>
  <c r="H26" i="28" s="1"/>
  <c r="D27" i="28"/>
  <c r="E27" i="28" s="1"/>
  <c r="G27" i="28" s="1"/>
  <c r="D28" i="28"/>
  <c r="E28" i="28" s="1"/>
  <c r="F28" i="28"/>
  <c r="F29" i="28" s="1"/>
  <c r="G28" i="28" s="1"/>
  <c r="D67" i="28"/>
  <c r="D73" i="28"/>
  <c r="E73" i="28" s="1"/>
  <c r="F73" i="28" s="1"/>
  <c r="D5" i="28"/>
  <c r="D8" i="28"/>
  <c r="D31" i="28"/>
  <c r="H31" i="28" s="1"/>
  <c r="D32" i="28"/>
  <c r="D33" i="28"/>
  <c r="D34" i="28"/>
  <c r="D35" i="28"/>
  <c r="D36" i="28"/>
  <c r="D37" i="28"/>
  <c r="D38" i="28"/>
  <c r="D39" i="28"/>
  <c r="D40" i="28"/>
  <c r="D41" i="28"/>
  <c r="D42" i="28"/>
  <c r="D43" i="28"/>
  <c r="D44" i="28"/>
  <c r="D45" i="28"/>
  <c r="D46" i="28"/>
  <c r="D47" i="28"/>
  <c r="H47" i="28" s="1"/>
  <c r="D48" i="28"/>
  <c r="D50" i="28"/>
  <c r="E50" i="28" s="1"/>
  <c r="F50" i="28" s="1"/>
  <c r="D51" i="28"/>
  <c r="D54" i="28"/>
  <c r="E54" i="28" s="1"/>
  <c r="F54" i="28" s="1"/>
  <c r="D55" i="28"/>
  <c r="D58" i="28"/>
  <c r="E58" i="28" s="1"/>
  <c r="F58" i="28" s="1"/>
  <c r="D59" i="28"/>
  <c r="D62" i="28"/>
  <c r="D63" i="28"/>
  <c r="D64" i="28"/>
  <c r="B5" i="30"/>
  <c r="B17" i="30" s="1"/>
  <c r="B6" i="30"/>
  <c r="B18" i="30" s="1"/>
  <c r="B7" i="30"/>
  <c r="B19" i="30" s="1"/>
  <c r="B8" i="30"/>
  <c r="B20" i="30" s="1"/>
  <c r="B9" i="30"/>
  <c r="B21" i="30" s="1"/>
  <c r="B10" i="30"/>
  <c r="B22" i="30" s="1"/>
  <c r="B11" i="30"/>
  <c r="B23" i="30" s="1"/>
  <c r="E5" i="30"/>
  <c r="E17" i="30" s="1"/>
  <c r="E6" i="30"/>
  <c r="E18" i="30" s="1"/>
  <c r="E7" i="30"/>
  <c r="E19" i="30" s="1"/>
  <c r="I10" i="31"/>
  <c r="F6" i="31"/>
  <c r="FO66" i="26" s="1"/>
  <c r="FK7" i="29" s="1"/>
  <c r="I6" i="31"/>
  <c r="I12" i="31"/>
  <c r="I13" i="31"/>
  <c r="I11" i="31"/>
  <c r="I14" i="31"/>
  <c r="EJ73" i="26"/>
  <c r="BW73" i="26"/>
  <c r="BB73" i="26"/>
  <c r="FB72" i="26"/>
  <c r="BP73" i="26"/>
  <c r="CZ73" i="26"/>
  <c r="EP73" i="26"/>
  <c r="FT73" i="26"/>
  <c r="EA72" i="26"/>
  <c r="AA72" i="26"/>
  <c r="AM72" i="26"/>
  <c r="BE72" i="26"/>
  <c r="DA72" i="26"/>
  <c r="DG72" i="26"/>
  <c r="DM72" i="26"/>
  <c r="EE72" i="26"/>
  <c r="FI72" i="26"/>
  <c r="FO72" i="26"/>
  <c r="FU72" i="26"/>
  <c r="GY72" i="26"/>
  <c r="AA73" i="26"/>
  <c r="EQ73" i="26"/>
  <c r="FO73" i="26"/>
  <c r="X72" i="26"/>
  <c r="AV72" i="26"/>
  <c r="BB72" i="26"/>
  <c r="BH72" i="26"/>
  <c r="BT72" i="26"/>
  <c r="BZ72" i="26"/>
  <c r="CL72" i="26"/>
  <c r="CR72" i="26"/>
  <c r="FL72" i="26"/>
  <c r="GD72" i="26"/>
  <c r="GJ72" i="26"/>
  <c r="GP72" i="26"/>
  <c r="GV72" i="26"/>
  <c r="AJ73" i="26"/>
  <c r="AV73" i="26"/>
  <c r="BH73" i="26"/>
  <c r="CF73" i="26"/>
  <c r="CR73" i="26"/>
  <c r="CX73" i="26"/>
  <c r="DJ73" i="26"/>
  <c r="FR73" i="26"/>
  <c r="BC73" i="26"/>
  <c r="CG73" i="26"/>
  <c r="FG73" i="26"/>
  <c r="GK73" i="26"/>
  <c r="T72" i="26"/>
  <c r="AL72" i="26"/>
  <c r="BD72" i="26"/>
  <c r="CZ72" i="26"/>
  <c r="DF72" i="26"/>
  <c r="GR72" i="26"/>
  <c r="DL73" i="26"/>
  <c r="DX73" i="26"/>
  <c r="ED73" i="26"/>
  <c r="GR73" i="26"/>
  <c r="GX73" i="26"/>
  <c r="AN72" i="26"/>
  <c r="AT72" i="26"/>
  <c r="AZ72" i="26"/>
  <c r="BF72" i="26"/>
  <c r="BX72" i="26"/>
  <c r="DH72" i="26"/>
  <c r="DN72" i="26"/>
  <c r="ER72" i="26"/>
  <c r="FP72" i="26"/>
  <c r="FV72" i="26"/>
  <c r="GZ72" i="26"/>
  <c r="AB73" i="26"/>
  <c r="AH73" i="26"/>
  <c r="AN73" i="26"/>
  <c r="CV73" i="26"/>
  <c r="DB73" i="26"/>
  <c r="DH73" i="26"/>
  <c r="EF73" i="26"/>
  <c r="EX73" i="26"/>
  <c r="FD73" i="26"/>
  <c r="GN73" i="26"/>
  <c r="GZ73" i="26"/>
  <c r="EY72" i="26"/>
  <c r="H3" i="28" l="1"/>
  <c r="E5" i="31"/>
  <c r="JI31" i="26"/>
  <c r="JI16" i="26" s="1"/>
  <c r="JJ31" i="26"/>
  <c r="JJ16" i="26" s="1"/>
  <c r="JJ21" i="26"/>
  <c r="IM44" i="26"/>
  <c r="JC31" i="26"/>
  <c r="JC16" i="26" s="1"/>
  <c r="IN31" i="26"/>
  <c r="IN16" i="26" s="1"/>
  <c r="IN44" i="26"/>
  <c r="JH31" i="26"/>
  <c r="JH16" i="26" s="1"/>
  <c r="JG44" i="26"/>
  <c r="JE21" i="26"/>
  <c r="JD21" i="26"/>
  <c r="JD44" i="26"/>
  <c r="JP71" i="26" s="1"/>
  <c r="JC44" i="26"/>
  <c r="JO71" i="26" s="1"/>
  <c r="IX31" i="26"/>
  <c r="IX16" i="26" s="1"/>
  <c r="IW31" i="26"/>
  <c r="IW16" i="26" s="1"/>
  <c r="IA31" i="26"/>
  <c r="IA16" i="26" s="1"/>
  <c r="IV31" i="26"/>
  <c r="IV16" i="26" s="1"/>
  <c r="IU31" i="26"/>
  <c r="IU16" i="26" s="1"/>
  <c r="IU21" i="26"/>
  <c r="IT31" i="26"/>
  <c r="IT16" i="26" s="1"/>
  <c r="IS31" i="26"/>
  <c r="IS16" i="26" s="1"/>
  <c r="IR31" i="26"/>
  <c r="IR16" i="26" s="1"/>
  <c r="IR21" i="26"/>
  <c r="IP31" i="26"/>
  <c r="IP16" i="26" s="1"/>
  <c r="IK31" i="26"/>
  <c r="IK16" i="26" s="1"/>
  <c r="IA26" i="26"/>
  <c r="HZ26" i="26"/>
  <c r="HW31" i="26"/>
  <c r="HW16" i="26" s="1"/>
  <c r="HT31" i="26"/>
  <c r="HT16" i="26" s="1"/>
  <c r="HT44" i="26"/>
  <c r="HP44" i="26"/>
  <c r="IJ31" i="26"/>
  <c r="IJ16" i="26" s="1"/>
  <c r="II31" i="26"/>
  <c r="II16" i="26" s="1"/>
  <c r="II44" i="26"/>
  <c r="II71" i="26" s="1"/>
  <c r="IH31" i="26"/>
  <c r="IH16" i="26" s="1"/>
  <c r="IH44" i="26"/>
  <c r="IT71" i="26" s="1"/>
  <c r="IG44" i="26"/>
  <c r="IG71" i="26" s="1"/>
  <c r="IE31" i="26"/>
  <c r="IE16" i="26" s="1"/>
  <c r="CC44" i="26"/>
  <c r="CC71" i="26" s="1"/>
  <c r="CC72" i="26"/>
  <c r="G75" i="26"/>
  <c r="F75" i="26"/>
  <c r="BK44" i="26"/>
  <c r="BK72" i="26"/>
  <c r="FR72" i="26"/>
  <c r="KG31" i="26"/>
  <c r="KG16" i="26" s="1"/>
  <c r="KG21" i="26"/>
  <c r="HD66" i="26"/>
  <c r="GZ7" i="29" s="1"/>
  <c r="HD44" i="26"/>
  <c r="AG72" i="26"/>
  <c r="V44" i="26"/>
  <c r="V72" i="26"/>
  <c r="H76" i="26"/>
  <c r="I76" i="26"/>
  <c r="G76" i="26" s="1"/>
  <c r="AY73" i="26"/>
  <c r="NN65" i="26"/>
  <c r="NJ6" i="29" s="1"/>
  <c r="OC21" i="26"/>
  <c r="OC31" i="26"/>
  <c r="OC16" i="26" s="1"/>
  <c r="PE66" i="26"/>
  <c r="PA7" i="29" s="1"/>
  <c r="PE44" i="26"/>
  <c r="MW26" i="26"/>
  <c r="OZ21" i="26"/>
  <c r="OZ31" i="26"/>
  <c r="OZ16" i="26" s="1"/>
  <c r="MF31" i="26"/>
  <c r="MF16" i="26" s="1"/>
  <c r="MF26" i="26"/>
  <c r="JW66" i="26"/>
  <c r="JS7" i="29" s="1"/>
  <c r="OM66" i="26"/>
  <c r="OI7" i="29" s="1"/>
  <c r="OM44" i="26"/>
  <c r="OA44" i="26"/>
  <c r="J44" i="26"/>
  <c r="DF44" i="26"/>
  <c r="FN44" i="26"/>
  <c r="FN72" i="26"/>
  <c r="HR44" i="26"/>
  <c r="ID71" i="26" s="1"/>
  <c r="IC31" i="26"/>
  <c r="IC16" i="26" s="1"/>
  <c r="IC21" i="26"/>
  <c r="LE31" i="26"/>
  <c r="LE16" i="26" s="1"/>
  <c r="LE21" i="26"/>
  <c r="OG31" i="26"/>
  <c r="OG16" i="26" s="1"/>
  <c r="OG21" i="26"/>
  <c r="PA31" i="26"/>
  <c r="PA16" i="26" s="1"/>
  <c r="PA21" i="26"/>
  <c r="FH73" i="26"/>
  <c r="GV73" i="26"/>
  <c r="AY44" i="26"/>
  <c r="DG66" i="26"/>
  <c r="DC7" i="29" s="1"/>
  <c r="CI73" i="26"/>
  <c r="CI44" i="26"/>
  <c r="KL21" i="26"/>
  <c r="KL31" i="26"/>
  <c r="KL16" i="26" s="1"/>
  <c r="LF31" i="26"/>
  <c r="LF16" i="26" s="1"/>
  <c r="LF21" i="26"/>
  <c r="BJ31" i="26"/>
  <c r="BJ16" i="26" s="1"/>
  <c r="EB44" i="26"/>
  <c r="EB72" i="26"/>
  <c r="EN72" i="26"/>
  <c r="EV44" i="26"/>
  <c r="EV72" i="26"/>
  <c r="GJ44" i="26"/>
  <c r="FL73" i="26"/>
  <c r="FX73" i="26"/>
  <c r="HH66" i="26"/>
  <c r="HD7" i="29" s="1"/>
  <c r="HH44" i="26"/>
  <c r="MZ26" i="26"/>
  <c r="LA31" i="26"/>
  <c r="LA16" i="26" s="1"/>
  <c r="IY21" i="26"/>
  <c r="IY31" i="26"/>
  <c r="IY16" i="26" s="1"/>
  <c r="KM21" i="26"/>
  <c r="KM31" i="26"/>
  <c r="KM16" i="26" s="1"/>
  <c r="LG21" i="26"/>
  <c r="LG31" i="26"/>
  <c r="LG16" i="26" s="1"/>
  <c r="OI21" i="26"/>
  <c r="OI31" i="26"/>
  <c r="OI16" i="26" s="1"/>
  <c r="EW72" i="26"/>
  <c r="AG44" i="26"/>
  <c r="AG71" i="26" s="1"/>
  <c r="AS72" i="26"/>
  <c r="CO44" i="26"/>
  <c r="CO72" i="26"/>
  <c r="BQ73" i="26"/>
  <c r="DY73" i="26"/>
  <c r="FM73" i="26"/>
  <c r="GG73" i="26"/>
  <c r="NG26" i="26"/>
  <c r="JP31" i="26"/>
  <c r="JP16" i="26" s="1"/>
  <c r="OF31" i="26"/>
  <c r="OF16" i="26" s="1"/>
  <c r="IZ31" i="26"/>
  <c r="IZ16" i="26" s="1"/>
  <c r="IZ21" i="26"/>
  <c r="LH21" i="26"/>
  <c r="LH31" i="26"/>
  <c r="LH16" i="26" s="1"/>
  <c r="OJ31" i="26"/>
  <c r="OJ16" i="26" s="1"/>
  <c r="OJ21" i="26"/>
  <c r="BA31" i="26"/>
  <c r="BA16" i="26" s="1"/>
  <c r="CP72" i="26"/>
  <c r="DB72" i="26"/>
  <c r="DJ44" i="26"/>
  <c r="DJ72" i="26"/>
  <c r="EX72" i="26"/>
  <c r="GL44" i="26"/>
  <c r="GL72" i="26"/>
  <c r="AX73" i="26"/>
  <c r="BR73" i="26"/>
  <c r="CD73" i="26"/>
  <c r="CL73" i="26"/>
  <c r="DZ73" i="26"/>
  <c r="ET73" i="26"/>
  <c r="GH73" i="26"/>
  <c r="HJ44" i="26"/>
  <c r="MO21" i="26"/>
  <c r="IG31" i="26"/>
  <c r="IG16" i="26" s="1"/>
  <c r="JA21" i="26"/>
  <c r="JA31" i="26"/>
  <c r="JA16" i="26" s="1"/>
  <c r="JU31" i="26"/>
  <c r="JU16" i="26" s="1"/>
  <c r="LI21" i="26"/>
  <c r="LI31" i="26"/>
  <c r="LI16" i="26" s="1"/>
  <c r="OK31" i="26"/>
  <c r="OK16" i="26" s="1"/>
  <c r="FJ72" i="26"/>
  <c r="BW44" i="26"/>
  <c r="BW72" i="26"/>
  <c r="CI72" i="26"/>
  <c r="FS66" i="26"/>
  <c r="FO7" i="29" s="1"/>
  <c r="GM72" i="26"/>
  <c r="DG73" i="26"/>
  <c r="DS73" i="26"/>
  <c r="EA73" i="26"/>
  <c r="HK44" i="26"/>
  <c r="HW71" i="26" s="1"/>
  <c r="LD31" i="26"/>
  <c r="LD16" i="26" s="1"/>
  <c r="JB21" i="26"/>
  <c r="JB31" i="26"/>
  <c r="JB16" i="26" s="1"/>
  <c r="JV31" i="26"/>
  <c r="JV16" i="26" s="1"/>
  <c r="JV21" i="26"/>
  <c r="LJ31" i="26"/>
  <c r="LJ16" i="26" s="1"/>
  <c r="LJ21" i="26"/>
  <c r="PF31" i="26"/>
  <c r="PF16" i="26" s="1"/>
  <c r="PF21" i="26"/>
  <c r="IO44" i="26"/>
  <c r="JI44" i="26"/>
  <c r="JI71" i="26" s="1"/>
  <c r="KC66" i="26"/>
  <c r="JY7" i="29" s="1"/>
  <c r="KW44" i="26"/>
  <c r="LQ44" i="26"/>
  <c r="U72" i="26"/>
  <c r="EZ44" i="26"/>
  <c r="EZ72" i="26"/>
  <c r="FT44" i="26"/>
  <c r="FT72" i="26"/>
  <c r="HL44" i="26"/>
  <c r="HL65" i="26" s="1"/>
  <c r="HH6" i="29" s="1"/>
  <c r="IV21" i="26"/>
  <c r="KS26" i="26"/>
  <c r="OO26" i="26"/>
  <c r="JW31" i="26"/>
  <c r="JW16" i="26" s="1"/>
  <c r="JW21" i="26"/>
  <c r="PG31" i="26"/>
  <c r="PG16" i="26" s="1"/>
  <c r="PG21" i="26"/>
  <c r="KE26" i="26"/>
  <c r="KE31" i="26"/>
  <c r="KE16" i="26" s="1"/>
  <c r="MM26" i="26"/>
  <c r="MM31" i="26"/>
  <c r="MM16" i="26" s="1"/>
  <c r="GT73" i="26"/>
  <c r="GX72" i="26"/>
  <c r="IW21" i="26"/>
  <c r="MR21" i="26"/>
  <c r="IQ26" i="26"/>
  <c r="JX31" i="26"/>
  <c r="JX16" i="26" s="1"/>
  <c r="ON31" i="26"/>
  <c r="ON16" i="26" s="1"/>
  <c r="KR31" i="26"/>
  <c r="KR16" i="26" s="1"/>
  <c r="PH31" i="26"/>
  <c r="PH16" i="26" s="1"/>
  <c r="BQ72" i="26"/>
  <c r="IX21" i="26"/>
  <c r="MS21" i="26"/>
  <c r="MG26" i="26"/>
  <c r="JY31" i="26"/>
  <c r="JY16" i="26" s="1"/>
  <c r="NA31" i="26"/>
  <c r="NA16" i="26" s="1"/>
  <c r="FZ72" i="26"/>
  <c r="FL31" i="26"/>
  <c r="FL16" i="26" s="1"/>
  <c r="AM44" i="26"/>
  <c r="AY71" i="26" s="1"/>
  <c r="CU44" i="26"/>
  <c r="CU72" i="26"/>
  <c r="GQ66" i="26"/>
  <c r="GM7" i="29" s="1"/>
  <c r="HM31" i="26"/>
  <c r="HM16" i="26" s="1"/>
  <c r="JC21" i="26"/>
  <c r="MT21" i="26"/>
  <c r="NR21" i="26"/>
  <c r="OS26" i="26"/>
  <c r="AY72" i="26"/>
  <c r="T66" i="26"/>
  <c r="P7" i="29" s="1"/>
  <c r="DP44" i="26"/>
  <c r="DP72" i="26"/>
  <c r="FX44" i="26"/>
  <c r="FX72" i="26"/>
  <c r="I74" i="26"/>
  <c r="F74" i="26" s="1"/>
  <c r="H74" i="26"/>
  <c r="HP31" i="26"/>
  <c r="HP16" i="26" s="1"/>
  <c r="HX26" i="26"/>
  <c r="HX31" i="26"/>
  <c r="HX16" i="26" s="1"/>
  <c r="NS21" i="26"/>
  <c r="OW21" i="26"/>
  <c r="IO31" i="26"/>
  <c r="IO16" i="26" s="1"/>
  <c r="NY44" i="26"/>
  <c r="HQ31" i="26"/>
  <c r="HQ16" i="26" s="1"/>
  <c r="JJ66" i="26"/>
  <c r="JF7" i="29" s="1"/>
  <c r="KX44" i="26"/>
  <c r="OT44" i="26"/>
  <c r="H5" i="31"/>
  <c r="F5" i="31"/>
  <c r="OC65" i="26" s="1"/>
  <c r="NY6" i="29" s="1"/>
  <c r="JF31" i="26"/>
  <c r="JF16" i="26" s="1"/>
  <c r="NB31" i="26"/>
  <c r="NB16" i="26" s="1"/>
  <c r="IQ44" i="26"/>
  <c r="JC71" i="26" s="1"/>
  <c r="AP73" i="26"/>
  <c r="EL73" i="26"/>
  <c r="JG31" i="26"/>
  <c r="JG16" i="26" s="1"/>
  <c r="LO31" i="26"/>
  <c r="LO16" i="26" s="1"/>
  <c r="LO21" i="26"/>
  <c r="LT44" i="26"/>
  <c r="G7" i="31"/>
  <c r="I7" i="31"/>
  <c r="I15" i="31"/>
  <c r="JG21" i="26"/>
  <c r="KV31" i="26"/>
  <c r="KV16" i="26" s="1"/>
  <c r="MK44" i="26"/>
  <c r="NE44" i="26"/>
  <c r="OS44" i="26"/>
  <c r="OS71" i="26" s="1"/>
  <c r="DP73" i="26"/>
  <c r="IP66" i="26"/>
  <c r="IL7" i="29" s="1"/>
  <c r="KD44" i="26"/>
  <c r="LR44" i="26"/>
  <c r="ML44" i="26"/>
  <c r="NZ44" i="26"/>
  <c r="IL31" i="26"/>
  <c r="IL16" i="26" s="1"/>
  <c r="JZ31" i="26"/>
  <c r="JZ16" i="26" s="1"/>
  <c r="KT31" i="26"/>
  <c r="KT16" i="26" s="1"/>
  <c r="KT21" i="26"/>
  <c r="LN31" i="26"/>
  <c r="LN16" i="26" s="1"/>
  <c r="LN21" i="26"/>
  <c r="MH31" i="26"/>
  <c r="MH16" i="26" s="1"/>
  <c r="NV31" i="26"/>
  <c r="NV16" i="26" s="1"/>
  <c r="OP31" i="26"/>
  <c r="OP16" i="26" s="1"/>
  <c r="JK44" i="26"/>
  <c r="KE44" i="26"/>
  <c r="KY44" i="26"/>
  <c r="LK71" i="26" s="1"/>
  <c r="LS44" i="26"/>
  <c r="MM44" i="26"/>
  <c r="NG44" i="26"/>
  <c r="OA66" i="26"/>
  <c r="NW7" i="29" s="1"/>
  <c r="OU44" i="26"/>
  <c r="D5" i="31"/>
  <c r="G5" i="31" s="1"/>
  <c r="CH44" i="26"/>
  <c r="DV44" i="26"/>
  <c r="DV72" i="26"/>
  <c r="EP44" i="26"/>
  <c r="GX44" i="26"/>
  <c r="V73" i="26"/>
  <c r="BJ73" i="26"/>
  <c r="DR73" i="26"/>
  <c r="FF73" i="26"/>
  <c r="FZ73" i="26"/>
  <c r="HS31" i="26"/>
  <c r="HS16" i="26" s="1"/>
  <c r="JF21" i="26"/>
  <c r="MH21" i="26"/>
  <c r="IM31" i="26"/>
  <c r="IM16" i="26" s="1"/>
  <c r="KA31" i="26"/>
  <c r="KA16" i="26" s="1"/>
  <c r="KU31" i="26"/>
  <c r="KU16" i="26" s="1"/>
  <c r="MI31" i="26"/>
  <c r="MI16" i="26" s="1"/>
  <c r="NC31" i="26"/>
  <c r="NC16" i="26" s="1"/>
  <c r="NW31" i="26"/>
  <c r="NW16" i="26" s="1"/>
  <c r="NW21" i="26"/>
  <c r="OQ31" i="26"/>
  <c r="OQ16" i="26" s="1"/>
  <c r="IR44" i="26"/>
  <c r="KF66" i="26"/>
  <c r="KB7" i="29" s="1"/>
  <c r="KZ44" i="26"/>
  <c r="MN44" i="26"/>
  <c r="MZ71" i="26" s="1"/>
  <c r="NH44" i="26"/>
  <c r="OV44" i="26"/>
  <c r="CB31" i="26"/>
  <c r="CB16" i="26" s="1"/>
  <c r="H66" i="26"/>
  <c r="D7" i="29" s="1"/>
  <c r="AB72" i="26"/>
  <c r="GF44" i="26"/>
  <c r="GF71" i="26" s="1"/>
  <c r="AR73" i="26"/>
  <c r="BL73" i="26"/>
  <c r="DT73" i="26"/>
  <c r="EN73" i="26"/>
  <c r="GB73" i="26"/>
  <c r="LQ21" i="26"/>
  <c r="LQ31" i="26"/>
  <c r="LQ16" i="26" s="1"/>
  <c r="NE21" i="26"/>
  <c r="NE31" i="26"/>
  <c r="NE16" i="26" s="1"/>
  <c r="JG66" i="26"/>
  <c r="JC7" i="29" s="1"/>
  <c r="KA44" i="26"/>
  <c r="KU44" i="26"/>
  <c r="LO66" i="26"/>
  <c r="LK7" i="29" s="1"/>
  <c r="MI44" i="26"/>
  <c r="MU71" i="26" s="1"/>
  <c r="NC66" i="26"/>
  <c r="MY7" i="29" s="1"/>
  <c r="NW44" i="26"/>
  <c r="OQ44" i="26"/>
  <c r="R72" i="26"/>
  <c r="AL66" i="26"/>
  <c r="AH7" i="29" s="1"/>
  <c r="FB66" i="26"/>
  <c r="EX7" i="29" s="1"/>
  <c r="BV73" i="26"/>
  <c r="CP73" i="26"/>
  <c r="GL73" i="26"/>
  <c r="HO44" i="26"/>
  <c r="MN26" i="26"/>
  <c r="NC44" i="26"/>
  <c r="IN66" i="26"/>
  <c r="IJ7" i="29" s="1"/>
  <c r="JH44" i="26"/>
  <c r="KB44" i="26"/>
  <c r="KV44" i="26"/>
  <c r="LP44" i="26"/>
  <c r="MJ44" i="26"/>
  <c r="ND44" i="26"/>
  <c r="NP71" i="26" s="1"/>
  <c r="NX44" i="26"/>
  <c r="HD31" i="26"/>
  <c r="HD16" i="26" s="1"/>
  <c r="KR21" i="26"/>
  <c r="BZ31" i="26"/>
  <c r="BZ16" i="26" s="1"/>
  <c r="BL72" i="26"/>
  <c r="CF72" i="26"/>
  <c r="CZ66" i="26"/>
  <c r="CV7" i="29" s="1"/>
  <c r="DT72" i="26"/>
  <c r="EN44" i="26"/>
  <c r="FH44" i="26"/>
  <c r="FH72" i="26"/>
  <c r="GB72" i="26"/>
  <c r="HE31" i="26"/>
  <c r="HE16" i="26" s="1"/>
  <c r="HE21" i="26"/>
  <c r="AS44" i="26"/>
  <c r="AS71" i="26" s="1"/>
  <c r="DA44" i="26"/>
  <c r="U73" i="26"/>
  <c r="CC73" i="26"/>
  <c r="EK73" i="26"/>
  <c r="GS73" i="26"/>
  <c r="IK44" i="26"/>
  <c r="IW71" i="26" s="1"/>
  <c r="JE44" i="26"/>
  <c r="JY44" i="26"/>
  <c r="KS44" i="26"/>
  <c r="LE71" i="26" s="1"/>
  <c r="NA44" i="26"/>
  <c r="NU66" i="26"/>
  <c r="NQ7" i="29" s="1"/>
  <c r="OO44" i="26"/>
  <c r="PI44" i="26"/>
  <c r="AA44" i="26"/>
  <c r="BO66" i="26"/>
  <c r="BK7" i="29" s="1"/>
  <c r="JF44" i="26"/>
  <c r="JZ44" i="26"/>
  <c r="KT66" i="26"/>
  <c r="KP7" i="29" s="1"/>
  <c r="LN44" i="26"/>
  <c r="MH44" i="26"/>
  <c r="MT71" i="26" s="1"/>
  <c r="NB44" i="26"/>
  <c r="NV44" i="26"/>
  <c r="NV71" i="26" s="1"/>
  <c r="OP66" i="26"/>
  <c r="OL7" i="29" s="1"/>
  <c r="JO44" i="26"/>
  <c r="LC44" i="26"/>
  <c r="LW44" i="26"/>
  <c r="MQ66" i="26"/>
  <c r="MM7" i="29" s="1"/>
  <c r="OE44" i="26"/>
  <c r="OQ71" i="26" s="1"/>
  <c r="OY66" i="26"/>
  <c r="OU7" i="29" s="1"/>
  <c r="BE44" i="26"/>
  <c r="AG73" i="26"/>
  <c r="CO73" i="26"/>
  <c r="EW73" i="26"/>
  <c r="JP44" i="26"/>
  <c r="KJ44" i="26"/>
  <c r="LD44" i="26"/>
  <c r="LX44" i="26"/>
  <c r="MR66" i="26"/>
  <c r="MN7" i="29" s="1"/>
  <c r="NL66" i="26"/>
  <c r="NH7" i="29" s="1"/>
  <c r="OF44" i="26"/>
  <c r="OF71" i="26" s="1"/>
  <c r="OZ44" i="26"/>
  <c r="IB31" i="26"/>
  <c r="IB16" i="26" s="1"/>
  <c r="IB21" i="26"/>
  <c r="HY31" i="26"/>
  <c r="HY16" i="26" s="1"/>
  <c r="HY21" i="26"/>
  <c r="HS21" i="26"/>
  <c r="HQ21" i="26"/>
  <c r="HN31" i="26"/>
  <c r="HN16" i="26" s="1"/>
  <c r="HN44" i="26"/>
  <c r="HN71" i="26" s="1"/>
  <c r="HH31" i="26"/>
  <c r="HH16" i="26" s="1"/>
  <c r="HI31" i="26"/>
  <c r="HI16" i="26" s="1"/>
  <c r="HJ31" i="26"/>
  <c r="HJ16" i="26" s="1"/>
  <c r="HK31" i="26"/>
  <c r="HK16" i="26" s="1"/>
  <c r="HL31" i="26"/>
  <c r="HL16" i="26" s="1"/>
  <c r="HB44" i="26"/>
  <c r="HV31" i="26"/>
  <c r="HV16" i="26" s="1"/>
  <c r="BK31" i="26"/>
  <c r="BK16" i="26" s="1"/>
  <c r="CM31" i="26"/>
  <c r="CM16" i="26" s="1"/>
  <c r="FF31" i="26"/>
  <c r="FF16" i="26" s="1"/>
  <c r="HW21" i="26"/>
  <c r="BU73" i="26"/>
  <c r="CS73" i="26"/>
  <c r="CA73" i="26"/>
  <c r="CM73" i="26"/>
  <c r="CY73" i="26"/>
  <c r="GQ73" i="26"/>
  <c r="DE73" i="26"/>
  <c r="HH81" i="26"/>
  <c r="P81" i="26"/>
  <c r="AB81" i="26"/>
  <c r="AB82" i="26" s="1"/>
  <c r="AO81" i="26"/>
  <c r="BA82" i="26" s="1"/>
  <c r="BA81" i="26"/>
  <c r="BM81" i="26"/>
  <c r="BY81" i="26"/>
  <c r="BY82" i="26" s="1"/>
  <c r="JA66" i="26"/>
  <c r="IW7" i="29" s="1"/>
  <c r="JA44" i="26"/>
  <c r="LM66" i="26"/>
  <c r="LI7" i="29" s="1"/>
  <c r="LM44" i="26"/>
  <c r="PA66" i="26"/>
  <c r="OW7" i="29" s="1"/>
  <c r="PA44" i="26"/>
  <c r="KK66" i="26"/>
  <c r="KG7" i="29" s="1"/>
  <c r="KK44" i="26"/>
  <c r="BS81" i="26"/>
  <c r="CE81" i="26"/>
  <c r="CE82" i="26" s="1"/>
  <c r="CQ81" i="26"/>
  <c r="GU81" i="26"/>
  <c r="JH66" i="26"/>
  <c r="JD7" i="29" s="1"/>
  <c r="CK81" i="26"/>
  <c r="CW81" i="26"/>
  <c r="CW82" i="26" s="1"/>
  <c r="DI81" i="26"/>
  <c r="DU81" i="26"/>
  <c r="EG81" i="26"/>
  <c r="ES81" i="26"/>
  <c r="ES82" i="26" s="1"/>
  <c r="FE81" i="26"/>
  <c r="FQ81" i="26"/>
  <c r="FQ82" i="26" s="1"/>
  <c r="GC81" i="26"/>
  <c r="GO81" i="26"/>
  <c r="HA81" i="26"/>
  <c r="EC31" i="26"/>
  <c r="EC16" i="26" s="1"/>
  <c r="BI72" i="26"/>
  <c r="GK72" i="26"/>
  <c r="AW73" i="26"/>
  <c r="BI73" i="26"/>
  <c r="DQ73" i="26"/>
  <c r="EC73" i="26"/>
  <c r="FA73" i="26"/>
  <c r="FY73" i="26"/>
  <c r="J81" i="26"/>
  <c r="V81" i="26"/>
  <c r="V82" i="26" s="1"/>
  <c r="AH81" i="26"/>
  <c r="AU81" i="26"/>
  <c r="BG81" i="26"/>
  <c r="DC81" i="26"/>
  <c r="DO81" i="26"/>
  <c r="EA81" i="26"/>
  <c r="EM81" i="26"/>
  <c r="EY81" i="26"/>
  <c r="FK81" i="26"/>
  <c r="FW81" i="26"/>
  <c r="GI81" i="26"/>
  <c r="FF21" i="26"/>
  <c r="GA31" i="26"/>
  <c r="GA16" i="26" s="1"/>
  <c r="DW72" i="26"/>
  <c r="AQ73" i="26"/>
  <c r="BO73" i="26"/>
  <c r="DW73" i="26"/>
  <c r="EI73" i="26"/>
  <c r="EU73" i="26"/>
  <c r="FS73" i="26"/>
  <c r="GE73" i="26"/>
  <c r="H83" i="26"/>
  <c r="F83" i="26"/>
  <c r="C20" i="27" s="1"/>
  <c r="Z31" i="26"/>
  <c r="Z16" i="26" s="1"/>
  <c r="FZ31" i="26"/>
  <c r="FZ16" i="26" s="1"/>
  <c r="P31" i="26"/>
  <c r="P16" i="26" s="1"/>
  <c r="HB31" i="26"/>
  <c r="HB16" i="26" s="1"/>
  <c r="HB21" i="26"/>
  <c r="H75" i="26"/>
  <c r="BR8" i="26"/>
  <c r="BJ21" i="26"/>
  <c r="AL31" i="26"/>
  <c r="AL16" i="26" s="1"/>
  <c r="BY31" i="26"/>
  <c r="BY16" i="26" s="1"/>
  <c r="CU31" i="26"/>
  <c r="CU16" i="26" s="1"/>
  <c r="EN31" i="26"/>
  <c r="EN16" i="26" s="1"/>
  <c r="J19" i="26"/>
  <c r="F19" i="26" s="1"/>
  <c r="G19" i="26" s="1"/>
  <c r="F27" i="28"/>
  <c r="EN81" i="26"/>
  <c r="F81" i="26"/>
  <c r="L81" i="26"/>
  <c r="R81" i="26"/>
  <c r="X81" i="26"/>
  <c r="AD81" i="26"/>
  <c r="BI81" i="26"/>
  <c r="BO81" i="26"/>
  <c r="BU81" i="26"/>
  <c r="CA81" i="26"/>
  <c r="CG81" i="26"/>
  <c r="CM81" i="26"/>
  <c r="CS81" i="26"/>
  <c r="CY81" i="26"/>
  <c r="DE81" i="26"/>
  <c r="DK81" i="26"/>
  <c r="DQ81" i="26"/>
  <c r="DW81" i="26"/>
  <c r="EC81" i="26"/>
  <c r="EC82" i="26" s="1"/>
  <c r="EI81" i="26"/>
  <c r="EO81" i="26"/>
  <c r="EU81" i="26"/>
  <c r="FA81" i="26"/>
  <c r="FA82" i="26" s="1"/>
  <c r="FG81" i="26"/>
  <c r="FM81" i="26"/>
  <c r="FS81" i="26"/>
  <c r="FY81" i="26"/>
  <c r="FY82" i="26" s="1"/>
  <c r="GE81" i="26"/>
  <c r="GK81" i="26"/>
  <c r="GQ81" i="26"/>
  <c r="GW81" i="26"/>
  <c r="IX66" i="26"/>
  <c r="IT7" i="29" s="1"/>
  <c r="IX44" i="26"/>
  <c r="CJ31" i="26"/>
  <c r="CJ16" i="26" s="1"/>
  <c r="DT31" i="26"/>
  <c r="DT16" i="26" s="1"/>
  <c r="FO31" i="26"/>
  <c r="FO16" i="26" s="1"/>
  <c r="GR31" i="26"/>
  <c r="GR16" i="26" s="1"/>
  <c r="CI71" i="26"/>
  <c r="AY66" i="26"/>
  <c r="AU7" i="29" s="1"/>
  <c r="HB81" i="26"/>
  <c r="KE66" i="26"/>
  <c r="KA7" i="29" s="1"/>
  <c r="HF72" i="26"/>
  <c r="HL72" i="26"/>
  <c r="HF73" i="26"/>
  <c r="HL73" i="26"/>
  <c r="KC44" i="26"/>
  <c r="NU44" i="26"/>
  <c r="HT71" i="26"/>
  <c r="PF71" i="26"/>
  <c r="AD2" i="26"/>
  <c r="S2" i="26"/>
  <c r="T2" i="26" s="1"/>
  <c r="U2" i="26" s="1"/>
  <c r="V2" i="26" s="1"/>
  <c r="W2" i="26" s="1"/>
  <c r="X2" i="26" s="1"/>
  <c r="Y2" i="26" s="1"/>
  <c r="Z2" i="26" s="1"/>
  <c r="AA2" i="26" s="1"/>
  <c r="AB2" i="26" s="1"/>
  <c r="AC2" i="26" s="1"/>
  <c r="HO31" i="26"/>
  <c r="HO16" i="26" s="1"/>
  <c r="HO21" i="26"/>
  <c r="G19" i="28"/>
  <c r="H18" i="28" s="1"/>
  <c r="EN21" i="26"/>
  <c r="FL21" i="26"/>
  <c r="ET31" i="26"/>
  <c r="ET16" i="26" s="1"/>
  <c r="ET26" i="26"/>
  <c r="I81" i="26"/>
  <c r="O81" i="26"/>
  <c r="U81" i="26"/>
  <c r="AA81" i="26"/>
  <c r="AA82" i="26" s="1"/>
  <c r="AG81" i="26"/>
  <c r="AM81" i="26"/>
  <c r="AT81" i="26"/>
  <c r="AZ81" i="26"/>
  <c r="BF81" i="26"/>
  <c r="BL81" i="26"/>
  <c r="BR81" i="26"/>
  <c r="BX81" i="26"/>
  <c r="CD81" i="26"/>
  <c r="CJ81" i="26"/>
  <c r="CP81" i="26"/>
  <c r="CV81" i="26"/>
  <c r="DB81" i="26"/>
  <c r="DH81" i="26"/>
  <c r="DN81" i="26"/>
  <c r="DT81" i="26"/>
  <c r="DT82" i="26" s="1"/>
  <c r="DZ81" i="26"/>
  <c r="EF81" i="26"/>
  <c r="EL81" i="26"/>
  <c r="ER81" i="26"/>
  <c r="ER82" i="26" s="1"/>
  <c r="EX81" i="26"/>
  <c r="FD81" i="26"/>
  <c r="FJ81" i="26"/>
  <c r="FP81" i="26"/>
  <c r="FP82" i="26" s="1"/>
  <c r="FV81" i="26"/>
  <c r="GB81" i="26"/>
  <c r="GH81" i="26"/>
  <c r="GN81" i="26"/>
  <c r="GT81" i="26"/>
  <c r="GZ81" i="26"/>
  <c r="FO21" i="26"/>
  <c r="BD31" i="26"/>
  <c r="BD16" i="26" s="1"/>
  <c r="S31" i="26"/>
  <c r="S16" i="26" s="1"/>
  <c r="AV31" i="26"/>
  <c r="AV16" i="26" s="1"/>
  <c r="AV21" i="26"/>
  <c r="FD31" i="26"/>
  <c r="FD16" i="26" s="1"/>
  <c r="HC31" i="26"/>
  <c r="HC16" i="26" s="1"/>
  <c r="HC21" i="26"/>
  <c r="HT21" i="26"/>
  <c r="JS44" i="26"/>
  <c r="KE71" i="26" s="1"/>
  <c r="LO44" i="26"/>
  <c r="MS44" i="26"/>
  <c r="HU31" i="26"/>
  <c r="HU16" i="26" s="1"/>
  <c r="HU21" i="26"/>
  <c r="F24" i="28"/>
  <c r="G23" i="28" s="1"/>
  <c r="H23" i="28" s="1"/>
  <c r="N31" i="26"/>
  <c r="N16" i="26" s="1"/>
  <c r="FE21" i="26"/>
  <c r="FE31" i="26"/>
  <c r="FE16" i="26" s="1"/>
  <c r="AM71" i="26"/>
  <c r="HR31" i="26"/>
  <c r="HR16" i="26" s="1"/>
  <c r="HR21" i="26"/>
  <c r="IU66" i="26"/>
  <c r="IQ7" i="29" s="1"/>
  <c r="IU44" i="26"/>
  <c r="JM66" i="26"/>
  <c r="JI7" i="29" s="1"/>
  <c r="JM44" i="26"/>
  <c r="KQ66" i="26"/>
  <c r="KM7" i="29" s="1"/>
  <c r="KQ44" i="26"/>
  <c r="KQ71" i="26" s="1"/>
  <c r="MG66" i="26"/>
  <c r="MC7" i="29" s="1"/>
  <c r="MG44" i="26"/>
  <c r="MY66" i="26"/>
  <c r="MU7" i="29" s="1"/>
  <c r="MY44" i="26"/>
  <c r="MY71" i="26" s="1"/>
  <c r="NQ66" i="26"/>
  <c r="NM7" i="29" s="1"/>
  <c r="NQ44" i="26"/>
  <c r="NQ71" i="26" s="1"/>
  <c r="OI66" i="26"/>
  <c r="OE7" i="29" s="1"/>
  <c r="OI44" i="26"/>
  <c r="HF31" i="26"/>
  <c r="HF16" i="26" s="1"/>
  <c r="HF21" i="26"/>
  <c r="DO31" i="26"/>
  <c r="DO16" i="26" s="1"/>
  <c r="FP31" i="26"/>
  <c r="FP16" i="26" s="1"/>
  <c r="IV66" i="26"/>
  <c r="IR7" i="29" s="1"/>
  <c r="IV44" i="26"/>
  <c r="CH31" i="26"/>
  <c r="CH16" i="26" s="1"/>
  <c r="CN31" i="26"/>
  <c r="CN16" i="26" s="1"/>
  <c r="CT31" i="26"/>
  <c r="CT16" i="26" s="1"/>
  <c r="GP31" i="26"/>
  <c r="GP16" i="26" s="1"/>
  <c r="R31" i="26"/>
  <c r="R16" i="26" s="1"/>
  <c r="CD31" i="26"/>
  <c r="CD16" i="26" s="1"/>
  <c r="GF31" i="26"/>
  <c r="GF16" i="26" s="1"/>
  <c r="W72" i="26"/>
  <c r="AC72" i="26"/>
  <c r="AU72" i="26"/>
  <c r="BA72" i="26"/>
  <c r="BM72" i="26"/>
  <c r="BS72" i="26"/>
  <c r="BY72" i="26"/>
  <c r="CE72" i="26"/>
  <c r="CQ72" i="26"/>
  <c r="DI72" i="26"/>
  <c r="DO72" i="26"/>
  <c r="DU72" i="26"/>
  <c r="EG72" i="26"/>
  <c r="EM72" i="26"/>
  <c r="ES72" i="26"/>
  <c r="FE72" i="26"/>
  <c r="FK72" i="26"/>
  <c r="FW72" i="26"/>
  <c r="GC72" i="26"/>
  <c r="GI72" i="26"/>
  <c r="GO72" i="26"/>
  <c r="GU72" i="26"/>
  <c r="HA72" i="26"/>
  <c r="AC73" i="26"/>
  <c r="AI73" i="26"/>
  <c r="AO73" i="26"/>
  <c r="AU73" i="26"/>
  <c r="BA73" i="26"/>
  <c r="BG73" i="26"/>
  <c r="BM73" i="26"/>
  <c r="BY73" i="26"/>
  <c r="CE73" i="26"/>
  <c r="CK73" i="26"/>
  <c r="CQ73" i="26"/>
  <c r="CW73" i="26"/>
  <c r="DC73" i="26"/>
  <c r="DI73" i="26"/>
  <c r="EG73" i="26"/>
  <c r="EM73" i="26"/>
  <c r="ES73" i="26"/>
  <c r="EY73" i="26"/>
  <c r="FE73" i="26"/>
  <c r="FK73" i="26"/>
  <c r="FQ73" i="26"/>
  <c r="GC73" i="26"/>
  <c r="GU73" i="26"/>
  <c r="HA73" i="26"/>
  <c r="MW73" i="26"/>
  <c r="J24" i="26"/>
  <c r="F24" i="26" s="1"/>
  <c r="G24" i="26" s="1"/>
  <c r="BF31" i="26"/>
  <c r="BF16" i="26" s="1"/>
  <c r="BQ31" i="26"/>
  <c r="BQ16" i="26" s="1"/>
  <c r="ED31" i="26"/>
  <c r="ED16" i="26" s="1"/>
  <c r="EV31" i="26"/>
  <c r="EV16" i="26" s="1"/>
  <c r="FB31" i="26"/>
  <c r="FB16" i="26" s="1"/>
  <c r="FH31" i="26"/>
  <c r="FH16" i="26" s="1"/>
  <c r="HB72" i="26"/>
  <c r="HH72" i="26"/>
  <c r="HH73" i="26"/>
  <c r="HD21" i="26"/>
  <c r="HE72" i="26"/>
  <c r="HK72" i="26"/>
  <c r="HE73" i="26"/>
  <c r="HK73" i="26"/>
  <c r="HP21" i="26"/>
  <c r="HV21" i="26"/>
  <c r="LG44" i="26"/>
  <c r="LS71" i="26" s="1"/>
  <c r="IF71" i="26"/>
  <c r="NN73" i="26"/>
  <c r="FJ31" i="26"/>
  <c r="FJ16" i="26" s="1"/>
  <c r="GS31" i="26"/>
  <c r="GS16" i="26" s="1"/>
  <c r="CA31" i="26"/>
  <c r="CA16" i="26" s="1"/>
  <c r="HJ73" i="26"/>
  <c r="JR72" i="26"/>
  <c r="JE66" i="26"/>
  <c r="JA7" i="29" s="1"/>
  <c r="GR71" i="26"/>
  <c r="G59" i="28"/>
  <c r="F59" i="28"/>
  <c r="G58" i="28" s="1"/>
  <c r="H58" i="28" s="1"/>
  <c r="HA31" i="26"/>
  <c r="HA16" i="26" s="1"/>
  <c r="EO21" i="26"/>
  <c r="EO31" i="26"/>
  <c r="EO16" i="26" s="1"/>
  <c r="G73" i="28"/>
  <c r="H73" i="28" s="1"/>
  <c r="DD81" i="26"/>
  <c r="CD26" i="26"/>
  <c r="DA31" i="26"/>
  <c r="DA16" i="26" s="1"/>
  <c r="GK21" i="26"/>
  <c r="GK31" i="26"/>
  <c r="GK16" i="26" s="1"/>
  <c r="GQ31" i="26"/>
  <c r="GQ16" i="26" s="1"/>
  <c r="BK21" i="26"/>
  <c r="EZ31" i="26"/>
  <c r="EZ16" i="26" s="1"/>
  <c r="BB21" i="26"/>
  <c r="BB31" i="26"/>
  <c r="BB16" i="26" s="1"/>
  <c r="IL66" i="26"/>
  <c r="IH7" i="29" s="1"/>
  <c r="IL44" i="26"/>
  <c r="IL71" i="26" s="1"/>
  <c r="OR66" i="26"/>
  <c r="ON7" i="29" s="1"/>
  <c r="OR44" i="26"/>
  <c r="OR71" i="26" s="1"/>
  <c r="CT21" i="26"/>
  <c r="CO31" i="26"/>
  <c r="CO16" i="26" s="1"/>
  <c r="CO21" i="26"/>
  <c r="DS31" i="26"/>
  <c r="DS16" i="26" s="1"/>
  <c r="AK21" i="26"/>
  <c r="AK31" i="26"/>
  <c r="AK16" i="26" s="1"/>
  <c r="BC31" i="26"/>
  <c r="BC16" i="26" s="1"/>
  <c r="EL31" i="26"/>
  <c r="EL16" i="26" s="1"/>
  <c r="EL21" i="26"/>
  <c r="O31" i="26"/>
  <c r="O16" i="26" s="1"/>
  <c r="O26" i="26"/>
  <c r="BP31" i="26"/>
  <c r="BP16" i="26" s="1"/>
  <c r="BP26" i="26"/>
  <c r="HN81" i="26"/>
  <c r="HT81" i="26"/>
  <c r="KT44" i="26"/>
  <c r="KT71" i="26" s="1"/>
  <c r="DF21" i="26"/>
  <c r="DF31" i="26"/>
  <c r="DF16" i="26" s="1"/>
  <c r="CI31" i="26"/>
  <c r="CI16" i="26" s="1"/>
  <c r="CI21" i="26"/>
  <c r="FA21" i="26"/>
  <c r="FA31" i="26"/>
  <c r="FA16" i="26" s="1"/>
  <c r="JW81" i="26"/>
  <c r="F14" i="28"/>
  <c r="H14" i="28" s="1"/>
  <c r="H27" i="28"/>
  <c r="BQ21" i="26"/>
  <c r="CN21" i="26"/>
  <c r="ED21" i="26"/>
  <c r="DY31" i="26"/>
  <c r="DY16" i="26" s="1"/>
  <c r="CY31" i="26"/>
  <c r="CY16" i="26" s="1"/>
  <c r="CY21" i="26"/>
  <c r="FK21" i="26"/>
  <c r="FK31" i="26"/>
  <c r="FK16" i="26" s="1"/>
  <c r="FQ31" i="26"/>
  <c r="FQ16" i="26" s="1"/>
  <c r="FQ21" i="26"/>
  <c r="GZ21" i="26"/>
  <c r="GZ31" i="26"/>
  <c r="GZ16" i="26" s="1"/>
  <c r="FB44" i="26"/>
  <c r="B2" i="27"/>
  <c r="AR81" i="26"/>
  <c r="BJ81" i="26"/>
  <c r="BV81" i="26"/>
  <c r="CT81" i="26"/>
  <c r="DR81" i="26"/>
  <c r="ED81" i="26"/>
  <c r="ED82" i="26" s="1"/>
  <c r="EP81" i="26"/>
  <c r="FB81" i="26"/>
  <c r="FN81" i="26"/>
  <c r="FZ81" i="26"/>
  <c r="FZ82" i="26" s="1"/>
  <c r="GL81" i="26"/>
  <c r="GX81" i="26"/>
  <c r="BM31" i="26"/>
  <c r="BM16" i="26" s="1"/>
  <c r="BR31" i="26"/>
  <c r="BR16" i="26" s="1"/>
  <c r="BX31" i="26"/>
  <c r="BX16" i="26" s="1"/>
  <c r="CP31" i="26"/>
  <c r="CP16" i="26" s="1"/>
  <c r="DR31" i="26"/>
  <c r="DR16" i="26" s="1"/>
  <c r="DW31" i="26"/>
  <c r="DW16" i="26" s="1"/>
  <c r="HN72" i="26"/>
  <c r="HN73" i="26"/>
  <c r="LN66" i="26"/>
  <c r="LJ7" i="29" s="1"/>
  <c r="JY81" i="26"/>
  <c r="IP44" i="26"/>
  <c r="JB44" i="26"/>
  <c r="JS72" i="26"/>
  <c r="HD73" i="26"/>
  <c r="HS71" i="26"/>
  <c r="HY71" i="26"/>
  <c r="HS72" i="26"/>
  <c r="HY72" i="26"/>
  <c r="HS73" i="26"/>
  <c r="HY73" i="26"/>
  <c r="OI72" i="26"/>
  <c r="CF81" i="26"/>
  <c r="FL81" i="26"/>
  <c r="GV81" i="26"/>
  <c r="J31" i="26"/>
  <c r="J16" i="26" s="1"/>
  <c r="AA31" i="26"/>
  <c r="AA16" i="26" s="1"/>
  <c r="AR31" i="26"/>
  <c r="AR16" i="26" s="1"/>
  <c r="DJ31" i="26"/>
  <c r="DJ16" i="26" s="1"/>
  <c r="DZ31" i="26"/>
  <c r="DZ16" i="26" s="1"/>
  <c r="EK31" i="26"/>
  <c r="EK16" i="26" s="1"/>
  <c r="DN31" i="26"/>
  <c r="DN16" i="26" s="1"/>
  <c r="DX31" i="26"/>
  <c r="DX16" i="26" s="1"/>
  <c r="EZ71" i="26"/>
  <c r="OJ72" i="26"/>
  <c r="G17" i="28"/>
  <c r="F17" i="28"/>
  <c r="F11" i="28"/>
  <c r="G11" i="28"/>
  <c r="F72" i="28"/>
  <c r="G72" i="28"/>
  <c r="G51" i="28"/>
  <c r="F51" i="28"/>
  <c r="G50" i="28" s="1"/>
  <c r="DJ21" i="26"/>
  <c r="AO31" i="26"/>
  <c r="AO16" i="26" s="1"/>
  <c r="DD31" i="26"/>
  <c r="DD16" i="26" s="1"/>
  <c r="F31" i="26"/>
  <c r="F16" i="26" s="1"/>
  <c r="Q31" i="26"/>
  <c r="Q16" i="26" s="1"/>
  <c r="W21" i="26"/>
  <c r="W31" i="26"/>
  <c r="W16" i="26" s="1"/>
  <c r="EX31" i="26"/>
  <c r="EX16" i="26" s="1"/>
  <c r="G79" i="28"/>
  <c r="H79" i="28" s="1"/>
  <c r="J21" i="26"/>
  <c r="EK21" i="26"/>
  <c r="FH21" i="26"/>
  <c r="V31" i="26"/>
  <c r="V16" i="26" s="1"/>
  <c r="AT31" i="26"/>
  <c r="AT16" i="26" s="1"/>
  <c r="CL31" i="26"/>
  <c r="CL16" i="26" s="1"/>
  <c r="GL31" i="26"/>
  <c r="GL16" i="26" s="1"/>
  <c r="AO72" i="26"/>
  <c r="BG72" i="26"/>
  <c r="CK72" i="26"/>
  <c r="FQ72" i="26"/>
  <c r="AC44" i="26"/>
  <c r="DU73" i="26"/>
  <c r="GI73" i="26"/>
  <c r="GO73" i="26"/>
  <c r="AB31" i="26"/>
  <c r="AB16" i="26" s="1"/>
  <c r="AB21" i="26"/>
  <c r="AM31" i="26"/>
  <c r="AM16" i="26" s="1"/>
  <c r="AM21" i="26"/>
  <c r="CS21" i="26"/>
  <c r="CS31" i="26"/>
  <c r="CS16" i="26" s="1"/>
  <c r="EE31" i="26"/>
  <c r="EE16" i="26" s="1"/>
  <c r="EE21" i="26"/>
  <c r="AG21" i="26"/>
  <c r="AG31" i="26"/>
  <c r="AG16" i="26" s="1"/>
  <c r="FC31" i="26"/>
  <c r="FC16" i="26" s="1"/>
  <c r="FC21" i="26"/>
  <c r="FT31" i="26"/>
  <c r="FT16" i="26" s="1"/>
  <c r="FT21" i="26"/>
  <c r="GJ21" i="26"/>
  <c r="GJ31" i="26"/>
  <c r="GJ16" i="26" s="1"/>
  <c r="GV21" i="26"/>
  <c r="GV31" i="26"/>
  <c r="GV16" i="26" s="1"/>
  <c r="F71" i="28"/>
  <c r="H71" i="28" s="1"/>
  <c r="C12" i="30"/>
  <c r="C6" i="30" s="1"/>
  <c r="C18" i="30" s="1"/>
  <c r="GP21" i="26"/>
  <c r="BO26" i="26"/>
  <c r="BO31" i="26"/>
  <c r="BO16" i="26" s="1"/>
  <c r="BU26" i="26"/>
  <c r="BU31" i="26"/>
  <c r="BU16" i="26" s="1"/>
  <c r="DI26" i="26"/>
  <c r="DI31" i="26"/>
  <c r="DI16" i="26" s="1"/>
  <c r="GE26" i="26"/>
  <c r="GE31" i="26"/>
  <c r="GE16" i="26" s="1"/>
  <c r="F8" i="30"/>
  <c r="F6" i="30" s="1"/>
  <c r="F25" i="30" s="1"/>
  <c r="F32" i="30" s="1"/>
  <c r="AA21" i="26"/>
  <c r="AR21" i="26"/>
  <c r="BZ21" i="26"/>
  <c r="R26" i="26"/>
  <c r="K31" i="26"/>
  <c r="K16" i="26" s="1"/>
  <c r="CQ31" i="26"/>
  <c r="CQ16" i="26" s="1"/>
  <c r="AW31" i="26"/>
  <c r="AW16" i="26" s="1"/>
  <c r="AW21" i="26"/>
  <c r="CE31" i="26"/>
  <c r="CE16" i="26" s="1"/>
  <c r="CE21" i="26"/>
  <c r="CK31" i="26"/>
  <c r="CK16" i="26" s="1"/>
  <c r="FM31" i="26"/>
  <c r="FM16" i="26" s="1"/>
  <c r="FM21" i="26"/>
  <c r="FX31" i="26"/>
  <c r="FX16" i="26" s="1"/>
  <c r="FX21" i="26"/>
  <c r="GT31" i="26"/>
  <c r="GT16" i="26" s="1"/>
  <c r="GT21" i="26"/>
  <c r="AY26" i="26"/>
  <c r="AY31" i="26"/>
  <c r="AY16" i="26" s="1"/>
  <c r="GQ26" i="26"/>
  <c r="HR81" i="26"/>
  <c r="HX81" i="26"/>
  <c r="FI31" i="26"/>
  <c r="FI16" i="26" s="1"/>
  <c r="FI21" i="26"/>
  <c r="DF81" i="26"/>
  <c r="P21" i="26"/>
  <c r="DZ21" i="26"/>
  <c r="L31" i="26"/>
  <c r="L16" i="26" s="1"/>
  <c r="U31" i="26"/>
  <c r="U16" i="26" s="1"/>
  <c r="U21" i="26"/>
  <c r="AF21" i="26"/>
  <c r="AF31" i="26"/>
  <c r="AF16" i="26" s="1"/>
  <c r="AX31" i="26"/>
  <c r="AX16" i="26" s="1"/>
  <c r="AX21" i="26"/>
  <c r="BI31" i="26"/>
  <c r="BI16" i="26" s="1"/>
  <c r="BT31" i="26"/>
  <c r="BT16" i="26" s="1"/>
  <c r="BT21" i="26"/>
  <c r="EP21" i="26"/>
  <c r="EP31" i="26"/>
  <c r="EP16" i="26" s="1"/>
  <c r="FN21" i="26"/>
  <c r="FN31" i="26"/>
  <c r="FN16" i="26" s="1"/>
  <c r="GI31" i="26"/>
  <c r="GI16" i="26" s="1"/>
  <c r="GI21" i="26"/>
  <c r="GO21" i="26"/>
  <c r="GO31" i="26"/>
  <c r="GO16" i="26" s="1"/>
  <c r="GU31" i="26"/>
  <c r="GU16" i="26" s="1"/>
  <c r="GU21" i="26"/>
  <c r="K81" i="26"/>
  <c r="Q81" i="26"/>
  <c r="W81" i="26"/>
  <c r="AC81" i="26"/>
  <c r="AI81" i="26"/>
  <c r="AP81" i="26"/>
  <c r="AV81" i="26"/>
  <c r="BB81" i="26"/>
  <c r="BH81" i="26"/>
  <c r="BN81" i="26"/>
  <c r="BT81" i="26"/>
  <c r="BZ81" i="26"/>
  <c r="CL81" i="26"/>
  <c r="CR81" i="26"/>
  <c r="CX81" i="26"/>
  <c r="DJ81" i="26"/>
  <c r="DP81" i="26"/>
  <c r="DP82" i="26" s="1"/>
  <c r="DV81" i="26"/>
  <c r="EB81" i="26"/>
  <c r="EH81" i="26"/>
  <c r="ET81" i="26"/>
  <c r="EZ81" i="26"/>
  <c r="EZ82" i="26" s="1"/>
  <c r="FF81" i="26"/>
  <c r="FR81" i="26"/>
  <c r="FX81" i="26"/>
  <c r="GD81" i="26"/>
  <c r="GJ81" i="26"/>
  <c r="GP81" i="26"/>
  <c r="G21" i="26"/>
  <c r="G31" i="26"/>
  <c r="G16" i="26" s="1"/>
  <c r="DV21" i="26"/>
  <c r="DV31" i="26"/>
  <c r="DV16" i="26" s="1"/>
  <c r="ER31" i="26"/>
  <c r="ER16" i="26" s="1"/>
  <c r="FU31" i="26"/>
  <c r="FU16" i="26" s="1"/>
  <c r="GW21" i="26"/>
  <c r="GW31" i="26"/>
  <c r="GW16" i="26" s="1"/>
  <c r="FV31" i="26"/>
  <c r="FV16" i="26" s="1"/>
  <c r="FV26" i="26"/>
  <c r="HD81" i="26"/>
  <c r="HJ81" i="26"/>
  <c r="HD71" i="26"/>
  <c r="HJ72" i="26"/>
  <c r="HJ66" i="26"/>
  <c r="HF7" i="29" s="1"/>
  <c r="Y21" i="26"/>
  <c r="Y31" i="26"/>
  <c r="Y16" i="26" s="1"/>
  <c r="AJ31" i="26"/>
  <c r="AJ16" i="26" s="1"/>
  <c r="CZ31" i="26"/>
  <c r="CZ16" i="26" s="1"/>
  <c r="DL31" i="26"/>
  <c r="DL16" i="26" s="1"/>
  <c r="DQ31" i="26"/>
  <c r="DQ16" i="26" s="1"/>
  <c r="EG31" i="26"/>
  <c r="EG16" i="26" s="1"/>
  <c r="EM31" i="26"/>
  <c r="EM16" i="26" s="1"/>
  <c r="ES31" i="26"/>
  <c r="ES16" i="26" s="1"/>
  <c r="EI26" i="26"/>
  <c r="EI31" i="26"/>
  <c r="EI16" i="26" s="1"/>
  <c r="AE72" i="26"/>
  <c r="HE81" i="26"/>
  <c r="HK81" i="26"/>
  <c r="HD72" i="26"/>
  <c r="CH81" i="26"/>
  <c r="FD21" i="26"/>
  <c r="EY31" i="26"/>
  <c r="EY16" i="26" s="1"/>
  <c r="CV31" i="26"/>
  <c r="CV16" i="26" s="1"/>
  <c r="HF81" i="26"/>
  <c r="HL81" i="26"/>
  <c r="HP81" i="26"/>
  <c r="HV81" i="26"/>
  <c r="HQ71" i="26"/>
  <c r="HQ72" i="26"/>
  <c r="HW72" i="26"/>
  <c r="HQ73" i="26"/>
  <c r="HW73" i="26"/>
  <c r="S21" i="26"/>
  <c r="AH31" i="26"/>
  <c r="AH16" i="26" s="1"/>
  <c r="AN31" i="26"/>
  <c r="CM21" i="26"/>
  <c r="DB31" i="26"/>
  <c r="DB16" i="26" s="1"/>
  <c r="DF73" i="26"/>
  <c r="HG81" i="26"/>
  <c r="HM81" i="26"/>
  <c r="HG72" i="26"/>
  <c r="HM72" i="26"/>
  <c r="HG73" i="26"/>
  <c r="HM73" i="26"/>
  <c r="HB73" i="26"/>
  <c r="HT72" i="26"/>
  <c r="HT73" i="26"/>
  <c r="IA66" i="26"/>
  <c r="HW7" i="29" s="1"/>
  <c r="IA72" i="26"/>
  <c r="IA44" i="26"/>
  <c r="IM71" i="26" s="1"/>
  <c r="IG72" i="26"/>
  <c r="IG66" i="26"/>
  <c r="IC7" i="29" s="1"/>
  <c r="IM72" i="26"/>
  <c r="IS72" i="26"/>
  <c r="IS44" i="26"/>
  <c r="IS66" i="26"/>
  <c r="IO7" i="29" s="1"/>
  <c r="IY66" i="26"/>
  <c r="IU7" i="29" s="1"/>
  <c r="IY44" i="26"/>
  <c r="JK72" i="26"/>
  <c r="JQ72" i="26"/>
  <c r="JQ66" i="26"/>
  <c r="JM7" i="29" s="1"/>
  <c r="KI72" i="26"/>
  <c r="KO72" i="26"/>
  <c r="KO66" i="26"/>
  <c r="KK7" i="29" s="1"/>
  <c r="LA72" i="26"/>
  <c r="LA66" i="26"/>
  <c r="KW7" i="29" s="1"/>
  <c r="LS72" i="26"/>
  <c r="LS66" i="26"/>
  <c r="LO7" i="29" s="1"/>
  <c r="LY72" i="26"/>
  <c r="LY66" i="26"/>
  <c r="LU7" i="29" s="1"/>
  <c r="MK72" i="26"/>
  <c r="MK66" i="26"/>
  <c r="MG7" i="29" s="1"/>
  <c r="MW72" i="26"/>
  <c r="MW66" i="26"/>
  <c r="MS7" i="29" s="1"/>
  <c r="NI72" i="26"/>
  <c r="NI66" i="26"/>
  <c r="NE7" i="29" s="1"/>
  <c r="NO72" i="26"/>
  <c r="OG72" i="26"/>
  <c r="OG66" i="26"/>
  <c r="OC7" i="29" s="1"/>
  <c r="PE72" i="26"/>
  <c r="IA73" i="26"/>
  <c r="LA73" i="26"/>
  <c r="LS73" i="26"/>
  <c r="NO73" i="26"/>
  <c r="KI66" i="26"/>
  <c r="KE7" i="29" s="1"/>
  <c r="J29" i="26"/>
  <c r="F29" i="26" s="1"/>
  <c r="G29" i="26" s="1"/>
  <c r="AI31" i="26"/>
  <c r="AI16" i="26" s="1"/>
  <c r="FW31" i="26"/>
  <c r="FW16" i="26" s="1"/>
  <c r="DP31" i="26"/>
  <c r="DP16" i="26" s="1"/>
  <c r="EW44" i="26"/>
  <c r="GA44" i="26"/>
  <c r="HU71" i="26"/>
  <c r="HU72" i="26"/>
  <c r="HO73" i="26"/>
  <c r="HU73" i="26"/>
  <c r="KO71" i="26"/>
  <c r="NI71" i="26"/>
  <c r="IB72" i="26"/>
  <c r="IB44" i="26"/>
  <c r="IB71" i="26" s="1"/>
  <c r="IH71" i="26"/>
  <c r="JL66" i="26"/>
  <c r="JH7" i="29" s="1"/>
  <c r="JL44" i="26"/>
  <c r="JR66" i="26"/>
  <c r="JN7" i="29" s="1"/>
  <c r="JR44" i="26"/>
  <c r="JX66" i="26"/>
  <c r="JT7" i="29" s="1"/>
  <c r="JX44" i="26"/>
  <c r="LB71" i="26"/>
  <c r="LH66" i="26"/>
  <c r="LD7" i="29" s="1"/>
  <c r="LH72" i="26"/>
  <c r="LH44" i="26"/>
  <c r="MF66" i="26"/>
  <c r="MB7" i="29" s="1"/>
  <c r="MF44" i="26"/>
  <c r="MR72" i="26"/>
  <c r="MR44" i="26"/>
  <c r="MX66" i="26"/>
  <c r="MT7" i="29" s="1"/>
  <c r="MX44" i="26"/>
  <c r="OB66" i="26"/>
  <c r="NX7" i="29" s="1"/>
  <c r="OB44" i="26"/>
  <c r="IB73" i="26"/>
  <c r="IM66" i="26"/>
  <c r="II7" i="29" s="1"/>
  <c r="NC71" i="26"/>
  <c r="FY31" i="26"/>
  <c r="FY16" i="26" s="1"/>
  <c r="AB44" i="26"/>
  <c r="CP44" i="26"/>
  <c r="DT44" i="26"/>
  <c r="HC81" i="26"/>
  <c r="HI81" i="26"/>
  <c r="HC72" i="26"/>
  <c r="HI72" i="26"/>
  <c r="HC73" i="26"/>
  <c r="HI73" i="26"/>
  <c r="HO81" i="26"/>
  <c r="HU81" i="26"/>
  <c r="HP71" i="26"/>
  <c r="HP72" i="26"/>
  <c r="HV72" i="26"/>
  <c r="HP73" i="26"/>
  <c r="HV73" i="26"/>
  <c r="LA71" i="26"/>
  <c r="PE71" i="26"/>
  <c r="LJ71" i="26"/>
  <c r="HQ81" i="26"/>
  <c r="HW81" i="26"/>
  <c r="HR72" i="26"/>
  <c r="HX72" i="26"/>
  <c r="HR73" i="26"/>
  <c r="HX73" i="26"/>
  <c r="HT66" i="26"/>
  <c r="HP7" i="29" s="1"/>
  <c r="IA81" i="26"/>
  <c r="OA81" i="26"/>
  <c r="IC72" i="26"/>
  <c r="II72" i="26"/>
  <c r="IC73" i="26"/>
  <c r="NW71" i="26"/>
  <c r="IJ72" i="26"/>
  <c r="JH72" i="26"/>
  <c r="NF72" i="26"/>
  <c r="IJ73" i="26"/>
  <c r="JT66" i="26"/>
  <c r="JP7" i="29" s="1"/>
  <c r="KR66" i="26"/>
  <c r="KN7" i="29" s="1"/>
  <c r="JT73" i="26"/>
  <c r="HS81" i="26"/>
  <c r="HY81" i="26"/>
  <c r="IC81" i="26"/>
  <c r="LU81" i="26"/>
  <c r="IC44" i="26"/>
  <c r="IJ44" i="26"/>
  <c r="IJ71" i="26" s="1"/>
  <c r="KF44" i="26"/>
  <c r="KR71" i="26" s="1"/>
  <c r="KL44" i="26"/>
  <c r="MB44" i="26"/>
  <c r="NF44" i="26"/>
  <c r="NF71" i="26" s="1"/>
  <c r="NL44" i="26"/>
  <c r="NR44" i="26"/>
  <c r="OJ44" i="26"/>
  <c r="OP44" i="26"/>
  <c r="IC66" i="26"/>
  <c r="HY7" i="29" s="1"/>
  <c r="NF66" i="26"/>
  <c r="NB7" i="29" s="1"/>
  <c r="IL72" i="26"/>
  <c r="LV81" i="26"/>
  <c r="NX81" i="26"/>
  <c r="NX82" i="26" s="1"/>
  <c r="HZ72" i="26"/>
  <c r="IF72" i="26"/>
  <c r="JJ44" i="26"/>
  <c r="MS72" i="26"/>
  <c r="IE71" i="26"/>
  <c r="KS71" i="26"/>
  <c r="LW71" i="26"/>
  <c r="IE81" i="26"/>
  <c r="IK81" i="26"/>
  <c r="IQ81" i="26"/>
  <c r="IW81" i="26"/>
  <c r="JC81" i="26"/>
  <c r="JI81" i="26"/>
  <c r="JO81" i="26"/>
  <c r="JU81" i="26"/>
  <c r="KA81" i="26"/>
  <c r="KG81" i="26"/>
  <c r="KM81" i="26"/>
  <c r="KM82" i="26" s="1"/>
  <c r="KS81" i="26"/>
  <c r="KS82" i="26" s="1"/>
  <c r="KY81" i="26"/>
  <c r="LE81" i="26"/>
  <c r="LK81" i="26"/>
  <c r="LQ81" i="26"/>
  <c r="LQ82" i="26" s="1"/>
  <c r="LW81" i="26"/>
  <c r="MC81" i="26"/>
  <c r="MI81" i="26"/>
  <c r="MO81" i="26"/>
  <c r="MO82" i="26" s="1"/>
  <c r="MU81" i="26"/>
  <c r="NA81" i="26"/>
  <c r="NG81" i="26"/>
  <c r="NG82" i="26" s="1"/>
  <c r="NM81" i="26"/>
  <c r="NS81" i="26"/>
  <c r="NY81" i="26"/>
  <c r="OE81" i="26"/>
  <c r="OK81" i="26"/>
  <c r="OQ81" i="26"/>
  <c r="OW81" i="26"/>
  <c r="PC81" i="26"/>
  <c r="PC82" i="26" s="1"/>
  <c r="PI81" i="26"/>
  <c r="PI82" i="26" s="1"/>
  <c r="KG71" i="26"/>
  <c r="MO71" i="26"/>
  <c r="OW71" i="26"/>
  <c r="KM71" i="26"/>
  <c r="LQ71" i="26"/>
  <c r="OE71" i="26"/>
  <c r="PI71" i="26"/>
  <c r="JU71" i="26"/>
  <c r="KY71" i="26"/>
  <c r="NG71" i="26"/>
  <c r="PC71" i="26"/>
  <c r="MI71" i="26"/>
  <c r="NY71" i="26"/>
  <c r="IE72" i="26"/>
  <c r="IE66" i="26"/>
  <c r="IA7" i="29" s="1"/>
  <c r="IK72" i="26"/>
  <c r="IK66" i="26"/>
  <c r="IG7" i="29" s="1"/>
  <c r="IQ72" i="26"/>
  <c r="IQ66" i="26"/>
  <c r="IM7" i="29" s="1"/>
  <c r="IW72" i="26"/>
  <c r="IW66" i="26"/>
  <c r="IS7" i="29" s="1"/>
  <c r="JC72" i="26"/>
  <c r="JC66" i="26"/>
  <c r="IY7" i="29" s="1"/>
  <c r="JI72" i="26"/>
  <c r="JI66" i="26"/>
  <c r="JE7" i="29" s="1"/>
  <c r="JO72" i="26"/>
  <c r="JO66" i="26"/>
  <c r="JK7" i="29" s="1"/>
  <c r="JU72" i="26"/>
  <c r="JU66" i="26"/>
  <c r="JQ7" i="29" s="1"/>
  <c r="KA66" i="26"/>
  <c r="JW7" i="29" s="1"/>
  <c r="KA72" i="26"/>
  <c r="KG66" i="26"/>
  <c r="KC7" i="29" s="1"/>
  <c r="KG72" i="26"/>
  <c r="KM72" i="26"/>
  <c r="KM66" i="26"/>
  <c r="KI7" i="29" s="1"/>
  <c r="KS66" i="26"/>
  <c r="KO7" i="29" s="1"/>
  <c r="KS72" i="26"/>
  <c r="KY72" i="26"/>
  <c r="KY66" i="26"/>
  <c r="KU7" i="29" s="1"/>
  <c r="LE66" i="26"/>
  <c r="LA7" i="29" s="1"/>
  <c r="LE72" i="26"/>
  <c r="LK72" i="26"/>
  <c r="LK66" i="26"/>
  <c r="LG7" i="29" s="1"/>
  <c r="LQ66" i="26"/>
  <c r="LM7" i="29" s="1"/>
  <c r="LQ72" i="26"/>
  <c r="LW66" i="26"/>
  <c r="LS7" i="29" s="1"/>
  <c r="LW72" i="26"/>
  <c r="MC72" i="26"/>
  <c r="MC66" i="26"/>
  <c r="LY7" i="29" s="1"/>
  <c r="MI72" i="26"/>
  <c r="MI66" i="26"/>
  <c r="ME7" i="29" s="1"/>
  <c r="MO66" i="26"/>
  <c r="MK7" i="29" s="1"/>
  <c r="MO72" i="26"/>
  <c r="MU72" i="26"/>
  <c r="MU66" i="26"/>
  <c r="MQ7" i="29" s="1"/>
  <c r="NA66" i="26"/>
  <c r="MW7" i="29" s="1"/>
  <c r="NA72" i="26"/>
  <c r="NG66" i="26"/>
  <c r="NC7" i="29" s="1"/>
  <c r="NG72" i="26"/>
  <c r="NM72" i="26"/>
  <c r="NM66" i="26"/>
  <c r="NI7" i="29" s="1"/>
  <c r="NS72" i="26"/>
  <c r="NS66" i="26"/>
  <c r="NO7" i="29" s="1"/>
  <c r="NY66" i="26"/>
  <c r="NU7" i="29" s="1"/>
  <c r="NY72" i="26"/>
  <c r="OE72" i="26"/>
  <c r="OE66" i="26"/>
  <c r="OA7" i="29" s="1"/>
  <c r="OK72" i="26"/>
  <c r="OK66" i="26"/>
  <c r="OG7" i="29" s="1"/>
  <c r="OQ66" i="26"/>
  <c r="OM7" i="29" s="1"/>
  <c r="OQ72" i="26"/>
  <c r="PC72" i="26"/>
  <c r="PC66" i="26"/>
  <c r="OY7" i="29" s="1"/>
  <c r="IW73" i="26"/>
  <c r="KA73" i="26"/>
  <c r="LE73" i="26"/>
  <c r="LE67" i="26"/>
  <c r="LA8" i="29" s="1"/>
  <c r="MU73" i="26"/>
  <c r="OE73" i="26"/>
  <c r="PI73" i="26"/>
  <c r="IL81" i="26"/>
  <c r="JD81" i="26"/>
  <c r="KB81" i="26"/>
  <c r="KZ81" i="26"/>
  <c r="MD81" i="26"/>
  <c r="NB81" i="26"/>
  <c r="NZ81" i="26"/>
  <c r="PD81" i="26"/>
  <c r="KH71" i="26"/>
  <c r="KZ71" i="26"/>
  <c r="MJ71" i="26"/>
  <c r="MV71" i="26"/>
  <c r="OX71" i="26"/>
  <c r="IR72" i="26"/>
  <c r="JD72" i="26"/>
  <c r="JD66" i="26"/>
  <c r="IZ7" i="29" s="1"/>
  <c r="JP72" i="26"/>
  <c r="KB72" i="26"/>
  <c r="KN72" i="26"/>
  <c r="KN66" i="26"/>
  <c r="KJ7" i="29" s="1"/>
  <c r="KZ72" i="26"/>
  <c r="LL72" i="26"/>
  <c r="LL66" i="26"/>
  <c r="LH7" i="29" s="1"/>
  <c r="LX72" i="26"/>
  <c r="LX66" i="26"/>
  <c r="LT7" i="29" s="1"/>
  <c r="MJ72" i="26"/>
  <c r="MV72" i="26"/>
  <c r="MV66" i="26"/>
  <c r="MR7" i="29" s="1"/>
  <c r="NN72" i="26"/>
  <c r="NZ72" i="26"/>
  <c r="NZ66" i="26"/>
  <c r="NV7" i="29" s="1"/>
  <c r="OL72" i="26"/>
  <c r="OL66" i="26"/>
  <c r="OH7" i="29" s="1"/>
  <c r="OX72" i="26"/>
  <c r="OX66" i="26"/>
  <c r="OT7" i="29" s="1"/>
  <c r="IF73" i="26"/>
  <c r="IR73" i="26"/>
  <c r="JD73" i="26"/>
  <c r="JP73" i="26"/>
  <c r="KB73" i="26"/>
  <c r="KN73" i="26"/>
  <c r="KT73" i="26"/>
  <c r="LF73" i="26"/>
  <c r="LL73" i="26"/>
  <c r="LX73" i="26"/>
  <c r="MJ73" i="26"/>
  <c r="MP73" i="26"/>
  <c r="MV73" i="26"/>
  <c r="NB73" i="26"/>
  <c r="NH73" i="26"/>
  <c r="NT73" i="26"/>
  <c r="OF73" i="26"/>
  <c r="OR73" i="26"/>
  <c r="PD73" i="26"/>
  <c r="IF66" i="26"/>
  <c r="IB7" i="29" s="1"/>
  <c r="LL71" i="26"/>
  <c r="JV73" i="26"/>
  <c r="IQ73" i="26"/>
  <c r="JU73" i="26"/>
  <c r="KY73" i="26"/>
  <c r="LK73" i="26"/>
  <c r="MI73" i="26"/>
  <c r="NA73" i="26"/>
  <c r="NS73" i="26"/>
  <c r="OQ73" i="26"/>
  <c r="HZ81" i="26"/>
  <c r="IX81" i="26"/>
  <c r="JP81" i="26"/>
  <c r="KH81" i="26"/>
  <c r="LF81" i="26"/>
  <c r="LX81" i="26"/>
  <c r="MP81" i="26"/>
  <c r="NH81" i="26"/>
  <c r="OF81" i="26"/>
  <c r="OX81" i="26"/>
  <c r="LR71" i="26"/>
  <c r="MD71" i="26"/>
  <c r="MP71" i="26"/>
  <c r="IX72" i="26"/>
  <c r="JJ72" i="26"/>
  <c r="JV72" i="26"/>
  <c r="JV66" i="26"/>
  <c r="JR7" i="29" s="1"/>
  <c r="KH72" i="26"/>
  <c r="KH66" i="26"/>
  <c r="KD7" i="29" s="1"/>
  <c r="KT72" i="26"/>
  <c r="LF72" i="26"/>
  <c r="LF66" i="26"/>
  <c r="LB7" i="29" s="1"/>
  <c r="LR72" i="26"/>
  <c r="LR66" i="26"/>
  <c r="LN7" i="29" s="1"/>
  <c r="MD72" i="26"/>
  <c r="MP72" i="26"/>
  <c r="MP66" i="26"/>
  <c r="ML7" i="29" s="1"/>
  <c r="NB72" i="26"/>
  <c r="NB66" i="26"/>
  <c r="MX7" i="29" s="1"/>
  <c r="NH72" i="26"/>
  <c r="NH66" i="26"/>
  <c r="ND7" i="29" s="1"/>
  <c r="NT72" i="26"/>
  <c r="OF72" i="26"/>
  <c r="OF66" i="26"/>
  <c r="OB7" i="29" s="1"/>
  <c r="OR72" i="26"/>
  <c r="PD72" i="26"/>
  <c r="PD66" i="26"/>
  <c r="OZ7" i="29" s="1"/>
  <c r="IL73" i="26"/>
  <c r="IX73" i="26"/>
  <c r="KH73" i="26"/>
  <c r="KZ73" i="26"/>
  <c r="MD73" i="26"/>
  <c r="NZ73" i="26"/>
  <c r="OL73" i="26"/>
  <c r="OX73" i="26"/>
  <c r="IG81" i="26"/>
  <c r="IM81" i="26"/>
  <c r="IS81" i="26"/>
  <c r="IY81" i="26"/>
  <c r="JE81" i="26"/>
  <c r="JK81" i="26"/>
  <c r="JQ81" i="26"/>
  <c r="KC81" i="26"/>
  <c r="KI81" i="26"/>
  <c r="KO81" i="26"/>
  <c r="KU81" i="26"/>
  <c r="LA81" i="26"/>
  <c r="LG81" i="26"/>
  <c r="LG82" i="26" s="1"/>
  <c r="LM81" i="26"/>
  <c r="LM82" i="26" s="1"/>
  <c r="LS81" i="26"/>
  <c r="LY81" i="26"/>
  <c r="ME81" i="26"/>
  <c r="MK81" i="26"/>
  <c r="MK82" i="26" s="1"/>
  <c r="MQ81" i="26"/>
  <c r="MW81" i="26"/>
  <c r="NC81" i="26"/>
  <c r="NI81" i="26"/>
  <c r="NI82" i="26" s="1"/>
  <c r="NO81" i="26"/>
  <c r="NU81" i="26"/>
  <c r="OG81" i="26"/>
  <c r="OM81" i="26"/>
  <c r="OS81" i="26"/>
  <c r="OY81" i="26"/>
  <c r="PE81" i="26"/>
  <c r="PE82" i="26" s="1"/>
  <c r="KC71" i="26"/>
  <c r="KI71" i="26"/>
  <c r="LM71" i="26"/>
  <c r="LY71" i="26"/>
  <c r="ME71" i="26"/>
  <c r="MK71" i="26"/>
  <c r="MQ71" i="26"/>
  <c r="MW71" i="26"/>
  <c r="IR66" i="26"/>
  <c r="IN7" i="29" s="1"/>
  <c r="KZ66" i="26"/>
  <c r="KV7" i="29" s="1"/>
  <c r="MD66" i="26"/>
  <c r="LZ7" i="29" s="1"/>
  <c r="LV71" i="26"/>
  <c r="IU72" i="26"/>
  <c r="KF72" i="26"/>
  <c r="OW66" i="26"/>
  <c r="OS7" i="29" s="1"/>
  <c r="OW72" i="26"/>
  <c r="IE73" i="26"/>
  <c r="JO73" i="26"/>
  <c r="KS73" i="26"/>
  <c r="MC73" i="26"/>
  <c r="NG73" i="26"/>
  <c r="OK73" i="26"/>
  <c r="IF81" i="26"/>
  <c r="JJ81" i="26"/>
  <c r="KN81" i="26"/>
  <c r="LR81" i="26"/>
  <c r="MV81" i="26"/>
  <c r="NT81" i="26"/>
  <c r="NT82" i="26" s="1"/>
  <c r="OL81" i="26"/>
  <c r="JJ73" i="26"/>
  <c r="IB81" i="26"/>
  <c r="IH81" i="26"/>
  <c r="IN81" i="26"/>
  <c r="IT81" i="26"/>
  <c r="IZ81" i="26"/>
  <c r="JF81" i="26"/>
  <c r="JL81" i="26"/>
  <c r="JL82" i="26" s="1"/>
  <c r="JR81" i="26"/>
  <c r="JX81" i="26"/>
  <c r="KD81" i="26"/>
  <c r="KD82" i="26" s="1"/>
  <c r="KJ81" i="26"/>
  <c r="KJ82" i="26" s="1"/>
  <c r="KP81" i="26"/>
  <c r="KV81" i="26"/>
  <c r="LB81" i="26"/>
  <c r="LH81" i="26"/>
  <c r="LN81" i="26"/>
  <c r="LT81" i="26"/>
  <c r="LZ81" i="26"/>
  <c r="LZ82" i="26" s="1"/>
  <c r="MF81" i="26"/>
  <c r="MF82" i="26" s="1"/>
  <c r="ML81" i="26"/>
  <c r="MR81" i="26"/>
  <c r="MX81" i="26"/>
  <c r="MX82" i="26" s="1"/>
  <c r="ND81" i="26"/>
  <c r="ND82" i="26" s="1"/>
  <c r="NJ81" i="26"/>
  <c r="NP81" i="26"/>
  <c r="NV81" i="26"/>
  <c r="NV82" i="26" s="1"/>
  <c r="OB81" i="26"/>
  <c r="OB82" i="26" s="1"/>
  <c r="OH81" i="26"/>
  <c r="ON81" i="26"/>
  <c r="OT81" i="26"/>
  <c r="OT82" i="26" s="1"/>
  <c r="OZ81" i="26"/>
  <c r="OZ82" i="26" s="1"/>
  <c r="PF81" i="26"/>
  <c r="IZ71" i="26"/>
  <c r="KJ71" i="26"/>
  <c r="LN71" i="26"/>
  <c r="LZ71" i="26"/>
  <c r="ML71" i="26"/>
  <c r="OH71" i="26"/>
  <c r="ON71" i="26"/>
  <c r="IH72" i="26"/>
  <c r="IH66" i="26"/>
  <c r="ID7" i="29" s="1"/>
  <c r="IN72" i="26"/>
  <c r="IT72" i="26"/>
  <c r="IZ66" i="26"/>
  <c r="IV7" i="29" s="1"/>
  <c r="IZ72" i="26"/>
  <c r="JF72" i="26"/>
  <c r="JL72" i="26"/>
  <c r="JX72" i="26"/>
  <c r="KD72" i="26"/>
  <c r="KJ66" i="26"/>
  <c r="KF7" i="29" s="1"/>
  <c r="KJ72" i="26"/>
  <c r="KP72" i="26"/>
  <c r="KV72" i="26"/>
  <c r="KV66" i="26"/>
  <c r="KR7" i="29" s="1"/>
  <c r="LB72" i="26"/>
  <c r="LB66" i="26"/>
  <c r="KX7" i="29" s="1"/>
  <c r="LN72" i="26"/>
  <c r="LT72" i="26"/>
  <c r="LT66" i="26"/>
  <c r="LP7" i="29" s="1"/>
  <c r="LZ72" i="26"/>
  <c r="LZ66" i="26"/>
  <c r="LV7" i="29" s="1"/>
  <c r="ML72" i="26"/>
  <c r="ML66" i="26"/>
  <c r="MH7" i="29" s="1"/>
  <c r="MX72" i="26"/>
  <c r="ND72" i="26"/>
  <c r="ND66" i="26"/>
  <c r="MZ7" i="29" s="1"/>
  <c r="NJ66" i="26"/>
  <c r="NF7" i="29" s="1"/>
  <c r="NJ72" i="26"/>
  <c r="NP72" i="26"/>
  <c r="NP66" i="26"/>
  <c r="NL7" i="29" s="1"/>
  <c r="NV72" i="26"/>
  <c r="NV66" i="26"/>
  <c r="NR7" i="29" s="1"/>
  <c r="OB72" i="26"/>
  <c r="OH72" i="26"/>
  <c r="ON72" i="26"/>
  <c r="ON66" i="26"/>
  <c r="OJ7" i="29" s="1"/>
  <c r="OT72" i="26"/>
  <c r="OT66" i="26"/>
  <c r="OP7" i="29" s="1"/>
  <c r="OZ72" i="26"/>
  <c r="OZ66" i="26"/>
  <c r="OV7" i="29" s="1"/>
  <c r="PF72" i="26"/>
  <c r="PF66" i="26"/>
  <c r="PB7" i="29" s="1"/>
  <c r="IH73" i="26"/>
  <c r="IN73" i="26"/>
  <c r="IT73" i="26"/>
  <c r="IZ73" i="26"/>
  <c r="JF73" i="26"/>
  <c r="JL73" i="26"/>
  <c r="JR73" i="26"/>
  <c r="JX73" i="26"/>
  <c r="KD73" i="26"/>
  <c r="KJ73" i="26"/>
  <c r="KP73" i="26"/>
  <c r="KV73" i="26"/>
  <c r="LB73" i="26"/>
  <c r="LH73" i="26"/>
  <c r="LN73" i="26"/>
  <c r="LT73" i="26"/>
  <c r="LZ73" i="26"/>
  <c r="MF73" i="26"/>
  <c r="ML73" i="26"/>
  <c r="MR73" i="26"/>
  <c r="MX73" i="26"/>
  <c r="ND73" i="26"/>
  <c r="NJ73" i="26"/>
  <c r="NP73" i="26"/>
  <c r="NV73" i="26"/>
  <c r="OB73" i="26"/>
  <c r="OH73" i="26"/>
  <c r="OH67" i="26"/>
  <c r="OD8" i="29" s="1"/>
  <c r="ON73" i="26"/>
  <c r="OT73" i="26"/>
  <c r="OZ73" i="26"/>
  <c r="PF73" i="26"/>
  <c r="II66" i="26"/>
  <c r="IE7" i="29" s="1"/>
  <c r="KB66" i="26"/>
  <c r="JX7" i="29" s="1"/>
  <c r="MJ66" i="26"/>
  <c r="MF7" i="29" s="1"/>
  <c r="NN66" i="26"/>
  <c r="NJ7" i="29" s="1"/>
  <c r="OH66" i="26"/>
  <c r="OD7" i="29" s="1"/>
  <c r="KP71" i="26"/>
  <c r="LX71" i="26"/>
  <c r="OJ71" i="26"/>
  <c r="IV72" i="26"/>
  <c r="LR73" i="26"/>
  <c r="JC73" i="26"/>
  <c r="KG73" i="26"/>
  <c r="LQ73" i="26"/>
  <c r="NM73" i="26"/>
  <c r="NM67" i="26"/>
  <c r="NI8" i="29" s="1"/>
  <c r="OW73" i="26"/>
  <c r="IR81" i="26"/>
  <c r="JV81" i="26"/>
  <c r="KT81" i="26"/>
  <c r="LL81" i="26"/>
  <c r="MJ81" i="26"/>
  <c r="NN81" i="26"/>
  <c r="OR81" i="26"/>
  <c r="OR82" i="26" s="1"/>
  <c r="II81" i="26"/>
  <c r="IO81" i="26"/>
  <c r="IU81" i="26"/>
  <c r="JA81" i="26"/>
  <c r="JG81" i="26"/>
  <c r="JM81" i="26"/>
  <c r="JS81" i="26"/>
  <c r="JS82" i="26" s="1"/>
  <c r="KE81" i="26"/>
  <c r="KE82" i="26" s="1"/>
  <c r="KK81" i="26"/>
  <c r="KQ81" i="26"/>
  <c r="KW81" i="26"/>
  <c r="KW82" i="26" s="1"/>
  <c r="LC81" i="26"/>
  <c r="LC82" i="26" s="1"/>
  <c r="LI81" i="26"/>
  <c r="LO81" i="26"/>
  <c r="MA81" i="26"/>
  <c r="MG81" i="26"/>
  <c r="MM81" i="26"/>
  <c r="MS81" i="26"/>
  <c r="MY81" i="26"/>
  <c r="MY82" i="26" s="1"/>
  <c r="NE81" i="26"/>
  <c r="NE82" i="26" s="1"/>
  <c r="NK81" i="26"/>
  <c r="NQ81" i="26"/>
  <c r="NW81" i="26"/>
  <c r="NW82" i="26" s="1"/>
  <c r="OC81" i="26"/>
  <c r="OI81" i="26"/>
  <c r="OO81" i="26"/>
  <c r="OU81" i="26"/>
  <c r="OU82" i="26" s="1"/>
  <c r="PA81" i="26"/>
  <c r="PA82" i="26" s="1"/>
  <c r="PG81" i="26"/>
  <c r="JY71" i="26"/>
  <c r="KK71" i="26"/>
  <c r="LU71" i="26"/>
  <c r="MA71" i="26"/>
  <c r="MM71" i="26"/>
  <c r="OC71" i="26"/>
  <c r="PG71" i="26"/>
  <c r="IO72" i="26"/>
  <c r="IO66" i="26"/>
  <c r="IK7" i="29" s="1"/>
  <c r="JA72" i="26"/>
  <c r="JM72" i="26"/>
  <c r="JY72" i="26"/>
  <c r="JY66" i="26"/>
  <c r="JU7" i="29" s="1"/>
  <c r="KE72" i="26"/>
  <c r="KK72" i="26"/>
  <c r="KW66" i="26"/>
  <c r="KS7" i="29" s="1"/>
  <c r="KW72" i="26"/>
  <c r="LC72" i="26"/>
  <c r="LC66" i="26"/>
  <c r="KY7" i="29" s="1"/>
  <c r="LI72" i="26"/>
  <c r="LI66" i="26"/>
  <c r="LE7" i="29" s="1"/>
  <c r="LO72" i="26"/>
  <c r="LU72" i="26"/>
  <c r="MA72" i="26"/>
  <c r="MA66" i="26"/>
  <c r="LW7" i="29" s="1"/>
  <c r="MM72" i="26"/>
  <c r="MM66" i="26"/>
  <c r="MI7" i="29" s="1"/>
  <c r="MY72" i="26"/>
  <c r="NE72" i="26"/>
  <c r="NK72" i="26"/>
  <c r="NK66" i="26"/>
  <c r="NG7" i="29" s="1"/>
  <c r="NW72" i="26"/>
  <c r="NW66" i="26"/>
  <c r="NS7" i="29" s="1"/>
  <c r="OC72" i="26"/>
  <c r="OC66" i="26"/>
  <c r="NY7" i="29" s="1"/>
  <c r="OO72" i="26"/>
  <c r="OO66" i="26"/>
  <c r="OK7" i="29" s="1"/>
  <c r="OU72" i="26"/>
  <c r="OU66" i="26"/>
  <c r="OQ7" i="29" s="1"/>
  <c r="PA72" i="26"/>
  <c r="PG72" i="26"/>
  <c r="PG66" i="26"/>
  <c r="PC7" i="29" s="1"/>
  <c r="II73" i="26"/>
  <c r="IO73" i="26"/>
  <c r="IU73" i="26"/>
  <c r="JA73" i="26"/>
  <c r="JG73" i="26"/>
  <c r="JM73" i="26"/>
  <c r="JS73" i="26"/>
  <c r="JY73" i="26"/>
  <c r="KE73" i="26"/>
  <c r="KK73" i="26"/>
  <c r="KQ73" i="26"/>
  <c r="KW73" i="26"/>
  <c r="LC73" i="26"/>
  <c r="LI73" i="26"/>
  <c r="LO73" i="26"/>
  <c r="LU73" i="26"/>
  <c r="MA73" i="26"/>
  <c r="MG73" i="26"/>
  <c r="MM73" i="26"/>
  <c r="MS73" i="26"/>
  <c r="MY73" i="26"/>
  <c r="NE73" i="26"/>
  <c r="NK73" i="26"/>
  <c r="NQ73" i="26"/>
  <c r="NW73" i="26"/>
  <c r="OC73" i="26"/>
  <c r="OI73" i="26"/>
  <c r="OO73" i="26"/>
  <c r="OU73" i="26"/>
  <c r="PA73" i="26"/>
  <c r="PG73" i="26"/>
  <c r="HZ66" i="26"/>
  <c r="HV7" i="29" s="1"/>
  <c r="IJ66" i="26"/>
  <c r="IF7" i="29" s="1"/>
  <c r="IT66" i="26"/>
  <c r="IP7" i="29" s="1"/>
  <c r="JP66" i="26"/>
  <c r="JL7" i="29" s="1"/>
  <c r="LU66" i="26"/>
  <c r="LQ7" i="29" s="1"/>
  <c r="NT66" i="26"/>
  <c r="NP7" i="29" s="1"/>
  <c r="NN71" i="26"/>
  <c r="JG72" i="26"/>
  <c r="KQ72" i="26"/>
  <c r="MF72" i="26"/>
  <c r="NQ72" i="26"/>
  <c r="PI66" i="26"/>
  <c r="PE7" i="29" s="1"/>
  <c r="PI72" i="26"/>
  <c r="IK73" i="26"/>
  <c r="JI73" i="26"/>
  <c r="KM73" i="26"/>
  <c r="LW73" i="26"/>
  <c r="MO73" i="26"/>
  <c r="NY73" i="26"/>
  <c r="PC73" i="26"/>
  <c r="ID81" i="26"/>
  <c r="ID82" i="26" s="1"/>
  <c r="IJ81" i="26"/>
  <c r="IP81" i="26"/>
  <c r="IP82" i="26" s="1"/>
  <c r="IV81" i="26"/>
  <c r="JB81" i="26"/>
  <c r="JH81" i="26"/>
  <c r="JN81" i="26"/>
  <c r="JN82" i="26" s="1"/>
  <c r="JT81" i="26"/>
  <c r="JT82" i="26" s="1"/>
  <c r="JZ81" i="26"/>
  <c r="KF81" i="26"/>
  <c r="KL81" i="26"/>
  <c r="KR81" i="26"/>
  <c r="KX81" i="26"/>
  <c r="LD81" i="26"/>
  <c r="LJ81" i="26"/>
  <c r="LJ82" i="26" s="1"/>
  <c r="LP81" i="26"/>
  <c r="LP82" i="26" s="1"/>
  <c r="MB81" i="26"/>
  <c r="MH81" i="26"/>
  <c r="MN81" i="26"/>
  <c r="MN82" i="26" s="1"/>
  <c r="MT81" i="26"/>
  <c r="MT82" i="26" s="1"/>
  <c r="MZ81" i="26"/>
  <c r="NF81" i="26"/>
  <c r="NL81" i="26"/>
  <c r="NL82" i="26" s="1"/>
  <c r="NR81" i="26"/>
  <c r="NR82" i="26" s="1"/>
  <c r="OD81" i="26"/>
  <c r="OJ81" i="26"/>
  <c r="OP81" i="26"/>
  <c r="OP82" i="26" s="1"/>
  <c r="OV81" i="26"/>
  <c r="OV82" i="26" s="1"/>
  <c r="PB81" i="26"/>
  <c r="PH81" i="26"/>
  <c r="JZ71" i="26"/>
  <c r="LD71" i="26"/>
  <c r="MH71" i="26"/>
  <c r="OV71" i="26"/>
  <c r="PH71" i="26"/>
  <c r="ID66" i="26"/>
  <c r="HZ7" i="29" s="1"/>
  <c r="ID72" i="26"/>
  <c r="IP72" i="26"/>
  <c r="JB72" i="26"/>
  <c r="JN66" i="26"/>
  <c r="JJ7" i="29" s="1"/>
  <c r="JN72" i="26"/>
  <c r="JT72" i="26"/>
  <c r="JZ72" i="26"/>
  <c r="JZ66" i="26"/>
  <c r="JV7" i="29" s="1"/>
  <c r="KL72" i="26"/>
  <c r="KR72" i="26"/>
  <c r="KX66" i="26"/>
  <c r="KT7" i="29" s="1"/>
  <c r="KX72" i="26"/>
  <c r="LD72" i="26"/>
  <c r="LD66" i="26"/>
  <c r="KZ7" i="29" s="1"/>
  <c r="LJ72" i="26"/>
  <c r="LJ66" i="26"/>
  <c r="LF7" i="29" s="1"/>
  <c r="LP72" i="26"/>
  <c r="LP66" i="26"/>
  <c r="LL7" i="29" s="1"/>
  <c r="LV72" i="26"/>
  <c r="MB72" i="26"/>
  <c r="MH66" i="26"/>
  <c r="MD7" i="29" s="1"/>
  <c r="MH72" i="26"/>
  <c r="MN72" i="26"/>
  <c r="MN66" i="26"/>
  <c r="MJ7" i="29" s="1"/>
  <c r="MT72" i="26"/>
  <c r="MT66" i="26"/>
  <c r="MP7" i="29" s="1"/>
  <c r="MZ72" i="26"/>
  <c r="MZ66" i="26"/>
  <c r="MV7" i="29" s="1"/>
  <c r="NL72" i="26"/>
  <c r="NX66" i="26"/>
  <c r="NT7" i="29" s="1"/>
  <c r="NX72" i="26"/>
  <c r="OD72" i="26"/>
  <c r="OD66" i="26"/>
  <c r="NZ7" i="29" s="1"/>
  <c r="OP72" i="26"/>
  <c r="OV72" i="26"/>
  <c r="OV66" i="26"/>
  <c r="OR7" i="29" s="1"/>
  <c r="PB72" i="26"/>
  <c r="PB66" i="26"/>
  <c r="OX7" i="29" s="1"/>
  <c r="PH72" i="26"/>
  <c r="ID73" i="26"/>
  <c r="IP73" i="26"/>
  <c r="IV73" i="26"/>
  <c r="JB73" i="26"/>
  <c r="JH73" i="26"/>
  <c r="JN73" i="26"/>
  <c r="JZ73" i="26"/>
  <c r="KF73" i="26"/>
  <c r="KL73" i="26"/>
  <c r="KR73" i="26"/>
  <c r="KX73" i="26"/>
  <c r="LD73" i="26"/>
  <c r="LJ73" i="26"/>
  <c r="LP73" i="26"/>
  <c r="LV73" i="26"/>
  <c r="MB73" i="26"/>
  <c r="MH73" i="26"/>
  <c r="MN73" i="26"/>
  <c r="MT73" i="26"/>
  <c r="MZ73" i="26"/>
  <c r="NF73" i="26"/>
  <c r="NL73" i="26"/>
  <c r="NR73" i="26"/>
  <c r="NX73" i="26"/>
  <c r="OD73" i="26"/>
  <c r="OJ73" i="26"/>
  <c r="OP73" i="26"/>
  <c r="OV73" i="26"/>
  <c r="PB73" i="26"/>
  <c r="PH73" i="26"/>
  <c r="IB66" i="26"/>
  <c r="HX7" i="29" s="1"/>
  <c r="JF66" i="26"/>
  <c r="JB7" i="29" s="1"/>
  <c r="KD66" i="26"/>
  <c r="JZ7" i="29" s="1"/>
  <c r="KP66" i="26"/>
  <c r="KL7" i="29" s="1"/>
  <c r="LV66" i="26"/>
  <c r="LR7" i="29" s="1"/>
  <c r="NE66" i="26"/>
  <c r="NA7" i="29" s="1"/>
  <c r="PH66" i="26"/>
  <c r="PD7" i="29" s="1"/>
  <c r="MG71" i="26"/>
  <c r="OT71" i="26"/>
  <c r="MG72" i="26"/>
  <c r="NR72" i="26"/>
  <c r="HZ73" i="26"/>
  <c r="OA71" i="26"/>
  <c r="IY72" i="26"/>
  <c r="JE72" i="26"/>
  <c r="JW72" i="26"/>
  <c r="KC72" i="26"/>
  <c r="KU72" i="26"/>
  <c r="LG72" i="26"/>
  <c r="LM72" i="26"/>
  <c r="ME72" i="26"/>
  <c r="MQ72" i="26"/>
  <c r="NC72" i="26"/>
  <c r="NU72" i="26"/>
  <c r="OA72" i="26"/>
  <c r="OM72" i="26"/>
  <c r="OS72" i="26"/>
  <c r="OS66" i="26"/>
  <c r="OO7" i="29" s="1"/>
  <c r="OY72" i="26"/>
  <c r="IG73" i="26"/>
  <c r="IM73" i="26"/>
  <c r="IS73" i="26"/>
  <c r="IY73" i="26"/>
  <c r="JE73" i="26"/>
  <c r="JK73" i="26"/>
  <c r="JQ73" i="26"/>
  <c r="JW73" i="26"/>
  <c r="KC73" i="26"/>
  <c r="KI73" i="26"/>
  <c r="KO73" i="26"/>
  <c r="KU73" i="26"/>
  <c r="LG73" i="26"/>
  <c r="LM73" i="26"/>
  <c r="LY73" i="26"/>
  <c r="ME73" i="26"/>
  <c r="MK73" i="26"/>
  <c r="MQ73" i="26"/>
  <c r="NC73" i="26"/>
  <c r="NI73" i="26"/>
  <c r="NU73" i="26"/>
  <c r="OA73" i="26"/>
  <c r="OG73" i="26"/>
  <c r="OM73" i="26"/>
  <c r="OS73" i="26"/>
  <c r="OY73" i="26"/>
  <c r="PE73" i="26"/>
  <c r="JK66" i="26"/>
  <c r="JG7" i="29" s="1"/>
  <c r="KU66" i="26"/>
  <c r="KQ7" i="29" s="1"/>
  <c r="ME66" i="26"/>
  <c r="MA7" i="29" s="1"/>
  <c r="NO66" i="26"/>
  <c r="NK7" i="29" s="1"/>
  <c r="JE67" i="26"/>
  <c r="JA8" i="29" s="1"/>
  <c r="HO66" i="26"/>
  <c r="HK7" i="29" s="1"/>
  <c r="HU66" i="26"/>
  <c r="HQ7" i="29" s="1"/>
  <c r="HO72" i="26"/>
  <c r="HP66" i="26"/>
  <c r="HL7" i="29" s="1"/>
  <c r="HV66" i="26"/>
  <c r="HR7" i="29" s="1"/>
  <c r="HQ66" i="26"/>
  <c r="HM7" i="29" s="1"/>
  <c r="HW66" i="26"/>
  <c r="HS7" i="29" s="1"/>
  <c r="HR66" i="26"/>
  <c r="HN7" i="29" s="1"/>
  <c r="HX66" i="26"/>
  <c r="HT7" i="29" s="1"/>
  <c r="HS66" i="26"/>
  <c r="HO7" i="29" s="1"/>
  <c r="HY66" i="26"/>
  <c r="HU7" i="29" s="1"/>
  <c r="HC66" i="26"/>
  <c r="GY7" i="29" s="1"/>
  <c r="HI66" i="26"/>
  <c r="HE7" i="29" s="1"/>
  <c r="HE66" i="26"/>
  <c r="HA7" i="29" s="1"/>
  <c r="HK66" i="26"/>
  <c r="HG7" i="29" s="1"/>
  <c r="HF66" i="26"/>
  <c r="HB7" i="29" s="1"/>
  <c r="HL66" i="26"/>
  <c r="HH7" i="29" s="1"/>
  <c r="HG65" i="26"/>
  <c r="HC6" i="29" s="1"/>
  <c r="HG66" i="26"/>
  <c r="HC7" i="29" s="1"/>
  <c r="HM66" i="26"/>
  <c r="HI7" i="29" s="1"/>
  <c r="CG31" i="26"/>
  <c r="CG16" i="26" s="1"/>
  <c r="CG21" i="26"/>
  <c r="CR21" i="26"/>
  <c r="CR31" i="26"/>
  <c r="CR16" i="26" s="1"/>
  <c r="M66" i="26"/>
  <c r="I7" i="29" s="1"/>
  <c r="M44" i="26"/>
  <c r="S66" i="26"/>
  <c r="O7" i="29" s="1"/>
  <c r="S44" i="26"/>
  <c r="Y66" i="26"/>
  <c r="U7" i="29" s="1"/>
  <c r="Y44" i="26"/>
  <c r="AK66" i="26"/>
  <c r="AG7" i="29" s="1"/>
  <c r="AK44" i="26"/>
  <c r="AK72" i="26"/>
  <c r="AQ66" i="26"/>
  <c r="AM7" i="29" s="1"/>
  <c r="AQ72" i="26"/>
  <c r="AQ44" i="26"/>
  <c r="AW66" i="26"/>
  <c r="AS7" i="29" s="1"/>
  <c r="AW44" i="26"/>
  <c r="AW72" i="26"/>
  <c r="BC66" i="26"/>
  <c r="AY7" i="29" s="1"/>
  <c r="BC44" i="26"/>
  <c r="BI66" i="26"/>
  <c r="BE7" i="29" s="1"/>
  <c r="BI44" i="26"/>
  <c r="BU66" i="26"/>
  <c r="BQ7" i="29" s="1"/>
  <c r="BU44" i="26"/>
  <c r="BU72" i="26"/>
  <c r="CG66" i="26"/>
  <c r="CC7" i="29" s="1"/>
  <c r="CG44" i="26"/>
  <c r="CS66" i="26"/>
  <c r="CO7" i="29" s="1"/>
  <c r="CS44" i="26"/>
  <c r="CS72" i="26"/>
  <c r="CY66" i="26"/>
  <c r="CU7" i="29" s="1"/>
  <c r="CY44" i="26"/>
  <c r="DK66" i="26"/>
  <c r="DG7" i="29" s="1"/>
  <c r="DK44" i="26"/>
  <c r="DQ66" i="26"/>
  <c r="DM7" i="29" s="1"/>
  <c r="DQ44" i="26"/>
  <c r="DW66" i="26"/>
  <c r="DS7" i="29" s="1"/>
  <c r="DW44" i="26"/>
  <c r="EI66" i="26"/>
  <c r="EE7" i="29" s="1"/>
  <c r="EI44" i="26"/>
  <c r="EO66" i="26"/>
  <c r="EK7" i="29" s="1"/>
  <c r="EO44" i="26"/>
  <c r="EO72" i="26"/>
  <c r="EU66" i="26"/>
  <c r="EQ7" i="29" s="1"/>
  <c r="EU44" i="26"/>
  <c r="EU72" i="26"/>
  <c r="FA66" i="26"/>
  <c r="EW7" i="29" s="1"/>
  <c r="FA44" i="26"/>
  <c r="FA72" i="26"/>
  <c r="FG66" i="26"/>
  <c r="FC7" i="29" s="1"/>
  <c r="FG44" i="26"/>
  <c r="FM66" i="26"/>
  <c r="FI7" i="29" s="1"/>
  <c r="FM44" i="26"/>
  <c r="FY66" i="26"/>
  <c r="FU7" i="29" s="1"/>
  <c r="FY44" i="26"/>
  <c r="GE66" i="26"/>
  <c r="GA7" i="29" s="1"/>
  <c r="GE44" i="26"/>
  <c r="GE72" i="26"/>
  <c r="GK66" i="26"/>
  <c r="GG7" i="29" s="1"/>
  <c r="GK44" i="26"/>
  <c r="GW66" i="26"/>
  <c r="GS7" i="29" s="1"/>
  <c r="GW44" i="26"/>
  <c r="HI71" i="26" s="1"/>
  <c r="GW72" i="26"/>
  <c r="Y73" i="26"/>
  <c r="DQ72" i="26"/>
  <c r="BV21" i="26"/>
  <c r="BV31" i="26"/>
  <c r="BV16" i="26" s="1"/>
  <c r="CX31" i="26"/>
  <c r="CX16" i="26" s="1"/>
  <c r="CX21" i="26"/>
  <c r="DC31" i="26"/>
  <c r="DC16" i="26" s="1"/>
  <c r="DC21" i="26"/>
  <c r="EU21" i="26"/>
  <c r="EU31" i="26"/>
  <c r="EU16" i="26" s="1"/>
  <c r="FG21" i="26"/>
  <c r="FG31" i="26"/>
  <c r="FG16" i="26" s="1"/>
  <c r="FR31" i="26"/>
  <c r="FR16" i="26" s="1"/>
  <c r="FR21" i="26"/>
  <c r="GB31" i="26"/>
  <c r="GB16" i="26" s="1"/>
  <c r="GB21" i="26"/>
  <c r="GG31" i="26"/>
  <c r="GG16" i="26" s="1"/>
  <c r="GG21" i="26"/>
  <c r="GM31" i="26"/>
  <c r="GM16" i="26" s="1"/>
  <c r="GM21" i="26"/>
  <c r="GY31" i="26"/>
  <c r="GY16" i="26" s="1"/>
  <c r="GY21" i="26"/>
  <c r="DE26" i="26"/>
  <c r="DE31" i="26"/>
  <c r="DE16" i="26" s="1"/>
  <c r="DU31" i="26"/>
  <c r="DU16" i="26" s="1"/>
  <c r="DU26" i="26"/>
  <c r="FS44" i="26"/>
  <c r="N66" i="26"/>
  <c r="J7" i="29" s="1"/>
  <c r="N44" i="26"/>
  <c r="Z66" i="26"/>
  <c r="V7" i="29" s="1"/>
  <c r="Z44" i="26"/>
  <c r="AF66" i="26"/>
  <c r="AB7" i="29" s="1"/>
  <c r="AF44" i="26"/>
  <c r="AF72" i="26"/>
  <c r="AR66" i="26"/>
  <c r="AN7" i="29" s="1"/>
  <c r="AR44" i="26"/>
  <c r="AX66" i="26"/>
  <c r="AT7" i="29" s="1"/>
  <c r="AX72" i="26"/>
  <c r="AX44" i="26"/>
  <c r="BD66" i="26"/>
  <c r="AZ7" i="29" s="1"/>
  <c r="BD44" i="26"/>
  <c r="BJ66" i="26"/>
  <c r="BF7" i="29" s="1"/>
  <c r="BJ44" i="26"/>
  <c r="BP66" i="26"/>
  <c r="BL7" i="29" s="1"/>
  <c r="BP44" i="26"/>
  <c r="BV66" i="26"/>
  <c r="BR7" i="29" s="1"/>
  <c r="BV44" i="26"/>
  <c r="CB66" i="26"/>
  <c r="BX7" i="29" s="1"/>
  <c r="CB44" i="26"/>
  <c r="CB72" i="26"/>
  <c r="CH66" i="26"/>
  <c r="CD7" i="29" s="1"/>
  <c r="CH72" i="26"/>
  <c r="CN66" i="26"/>
  <c r="CJ7" i="29" s="1"/>
  <c r="CN44" i="26"/>
  <c r="CN72" i="26"/>
  <c r="CT66" i="26"/>
  <c r="CP7" i="29" s="1"/>
  <c r="CT44" i="26"/>
  <c r="DL66" i="26"/>
  <c r="DH7" i="29" s="1"/>
  <c r="DL44" i="26"/>
  <c r="DR66" i="26"/>
  <c r="DN7" i="29" s="1"/>
  <c r="DR44" i="26"/>
  <c r="DX66" i="26"/>
  <c r="DT7" i="29" s="1"/>
  <c r="DX44" i="26"/>
  <c r="EJ72" i="26"/>
  <c r="ED66" i="26"/>
  <c r="DZ7" i="29" s="1"/>
  <c r="ED44" i="26"/>
  <c r="DF66" i="26"/>
  <c r="DB7" i="29" s="1"/>
  <c r="CT72" i="26"/>
  <c r="Z72" i="26"/>
  <c r="FM72" i="26"/>
  <c r="CY72" i="26"/>
  <c r="DR72" i="26"/>
  <c r="DL72" i="26"/>
  <c r="T81" i="26"/>
  <c r="T82" i="26" s="1"/>
  <c r="DP26" i="26"/>
  <c r="GQ44" i="26"/>
  <c r="HC71" i="26" s="1"/>
  <c r="CW31" i="26"/>
  <c r="CW16" i="26" s="1"/>
  <c r="CW21" i="26"/>
  <c r="DH31" i="26"/>
  <c r="DH16" i="26" s="1"/>
  <c r="DH21" i="26"/>
  <c r="GX31" i="26"/>
  <c r="GX16" i="26" s="1"/>
  <c r="GX21" i="26"/>
  <c r="AE26" i="26"/>
  <c r="AE31" i="26"/>
  <c r="AE16" i="26" s="1"/>
  <c r="AU26" i="26"/>
  <c r="AU31" i="26"/>
  <c r="AU16" i="26" s="1"/>
  <c r="U71" i="26"/>
  <c r="G66" i="26"/>
  <c r="C7" i="29" s="1"/>
  <c r="G44" i="26"/>
  <c r="AE66" i="26"/>
  <c r="AA7" i="29" s="1"/>
  <c r="AE44" i="26"/>
  <c r="CA66" i="26"/>
  <c r="BW7" i="29" s="1"/>
  <c r="CA44" i="26"/>
  <c r="CM66" i="26"/>
  <c r="CI7" i="29" s="1"/>
  <c r="CM44" i="26"/>
  <c r="DE66" i="26"/>
  <c r="DA7" i="29" s="1"/>
  <c r="DE44" i="26"/>
  <c r="EC66" i="26"/>
  <c r="DY7" i="29" s="1"/>
  <c r="EC44" i="26"/>
  <c r="BC72" i="26"/>
  <c r="K15" i="26"/>
  <c r="H15" i="26" s="1"/>
  <c r="I15" i="26" s="1"/>
  <c r="J15" i="26"/>
  <c r="F15" i="26" s="1"/>
  <c r="G15" i="26" s="1"/>
  <c r="CH21" i="26"/>
  <c r="FS31" i="26"/>
  <c r="FS16" i="26" s="1"/>
  <c r="GD31" i="26"/>
  <c r="GD16" i="26" s="1"/>
  <c r="AL44" i="26"/>
  <c r="BO44" i="26"/>
  <c r="FS72" i="26"/>
  <c r="G55" i="28"/>
  <c r="F55" i="28"/>
  <c r="G54" i="28" s="1"/>
  <c r="FG72" i="26"/>
  <c r="AR72" i="26"/>
  <c r="DK72" i="26"/>
  <c r="ED72" i="26"/>
  <c r="BP72" i="26"/>
  <c r="S73" i="26"/>
  <c r="EI72" i="26"/>
  <c r="CG72" i="26"/>
  <c r="S72" i="26"/>
  <c r="G29" i="28"/>
  <c r="H28" i="28" s="1"/>
  <c r="DE72" i="26"/>
  <c r="H12" i="31"/>
  <c r="I17" i="31"/>
  <c r="F7" i="31"/>
  <c r="HH67" i="26" s="1"/>
  <c r="HD8" i="29" s="1"/>
  <c r="I16" i="31"/>
  <c r="H7" i="31"/>
  <c r="DB21" i="26"/>
  <c r="AP31" i="26"/>
  <c r="AP16" i="26" s="1"/>
  <c r="EF31" i="26"/>
  <c r="EF16" i="26" s="1"/>
  <c r="T44" i="26"/>
  <c r="EB71" i="26"/>
  <c r="CM72" i="26"/>
  <c r="Y72" i="26"/>
  <c r="FY72" i="26"/>
  <c r="DX72" i="26"/>
  <c r="BJ72" i="26"/>
  <c r="GQ72" i="26"/>
  <c r="EC72" i="26"/>
  <c r="BO72" i="26"/>
  <c r="CA72" i="26"/>
  <c r="H13" i="31"/>
  <c r="H17" i="31"/>
  <c r="H15" i="31"/>
  <c r="H10" i="31"/>
  <c r="H9" i="31"/>
  <c r="CB21" i="26"/>
  <c r="GS21" i="26"/>
  <c r="AZ26" i="26"/>
  <c r="AZ31" i="26"/>
  <c r="AZ16" i="26" s="1"/>
  <c r="BE26" i="26"/>
  <c r="BE31" i="26"/>
  <c r="BE16" i="26" s="1"/>
  <c r="H44" i="26"/>
  <c r="CZ44" i="26"/>
  <c r="X73" i="26"/>
  <c r="AD73" i="26"/>
  <c r="BT73" i="26"/>
  <c r="CR44" i="26"/>
  <c r="DD67" i="26"/>
  <c r="CZ8" i="29" s="1"/>
  <c r="DD44" i="26"/>
  <c r="DD73" i="26"/>
  <c r="FB21" i="26"/>
  <c r="AQ21" i="26"/>
  <c r="AQ31" i="26"/>
  <c r="AQ16" i="26" s="1"/>
  <c r="BG21" i="26"/>
  <c r="BG31" i="26"/>
  <c r="BG16" i="26" s="1"/>
  <c r="BW21" i="26"/>
  <c r="BW31" i="26"/>
  <c r="BW16" i="26" s="1"/>
  <c r="CC31" i="26"/>
  <c r="CC16" i="26" s="1"/>
  <c r="CC21" i="26"/>
  <c r="GC31" i="26"/>
  <c r="GC16" i="26" s="1"/>
  <c r="GC21" i="26"/>
  <c r="GH31" i="26"/>
  <c r="GH16" i="26" s="1"/>
  <c r="GH21" i="26"/>
  <c r="GN21" i="26"/>
  <c r="GN31" i="26"/>
  <c r="GN16" i="26" s="1"/>
  <c r="DI66" i="26"/>
  <c r="DE7" i="29" s="1"/>
  <c r="G81" i="26"/>
  <c r="BD81" i="26"/>
  <c r="BP81" i="26"/>
  <c r="CB81" i="26"/>
  <c r="CN81" i="26"/>
  <c r="CZ81" i="26"/>
  <c r="CZ82" i="26" s="1"/>
  <c r="DL81" i="26"/>
  <c r="DX81" i="26"/>
  <c r="EJ81" i="26"/>
  <c r="EV81" i="26"/>
  <c r="EV82" i="26" s="1"/>
  <c r="FH81" i="26"/>
  <c r="FT81" i="26"/>
  <c r="GF81" i="26"/>
  <c r="GR81" i="26"/>
  <c r="GR82" i="26" s="1"/>
  <c r="BL31" i="26"/>
  <c r="BL16" i="26" s="1"/>
  <c r="BC21" i="26"/>
  <c r="BH21" i="26"/>
  <c r="BH31" i="26"/>
  <c r="BH16" i="26" s="1"/>
  <c r="DK21" i="26"/>
  <c r="DK31" i="26"/>
  <c r="DK16" i="26" s="1"/>
  <c r="EA21" i="26"/>
  <c r="EA31" i="26"/>
  <c r="EA16" i="26" s="1"/>
  <c r="EQ21" i="26"/>
  <c r="EQ31" i="26"/>
  <c r="EQ16" i="26" s="1"/>
  <c r="EW31" i="26"/>
  <c r="EW16" i="26" s="1"/>
  <c r="EW21" i="26"/>
  <c r="W66" i="26"/>
  <c r="S7" i="29" s="1"/>
  <c r="GT66" i="26"/>
  <c r="GP7" i="29" s="1"/>
  <c r="EK66" i="26"/>
  <c r="EG7" i="29" s="1"/>
  <c r="CC66" i="26"/>
  <c r="BY7" i="29" s="1"/>
  <c r="V66" i="26"/>
  <c r="R7" i="29" s="1"/>
  <c r="GS66" i="26"/>
  <c r="GO7" i="29" s="1"/>
  <c r="EJ66" i="26"/>
  <c r="EF7" i="29" s="1"/>
  <c r="U66" i="26"/>
  <c r="Q7" i="29" s="1"/>
  <c r="FQ66" i="26"/>
  <c r="FM7" i="29" s="1"/>
  <c r="BA66" i="26"/>
  <c r="AW7" i="29" s="1"/>
  <c r="FP66" i="26"/>
  <c r="FL7" i="29" s="1"/>
  <c r="AZ66" i="26"/>
  <c r="AV7" i="29" s="1"/>
  <c r="H81" i="26"/>
  <c r="N81" i="26"/>
  <c r="Z81" i="26"/>
  <c r="AF81" i="26"/>
  <c r="AL81" i="26"/>
  <c r="AS81" i="26"/>
  <c r="AS82" i="26" s="1"/>
  <c r="AY81" i="26"/>
  <c r="BE81" i="26"/>
  <c r="BK81" i="26"/>
  <c r="BQ81" i="26"/>
  <c r="BW81" i="26"/>
  <c r="CC81" i="26"/>
  <c r="CI81" i="26"/>
  <c r="CI82" i="26" s="1"/>
  <c r="CO81" i="26"/>
  <c r="CO82" i="26" s="1"/>
  <c r="CU81" i="26"/>
  <c r="DA81" i="26"/>
  <c r="DG81" i="26"/>
  <c r="DG82" i="26" s="1"/>
  <c r="DM81" i="26"/>
  <c r="DM82" i="26" s="1"/>
  <c r="DS81" i="26"/>
  <c r="DY81" i="26"/>
  <c r="EE81" i="26"/>
  <c r="EK81" i="26"/>
  <c r="EK82" i="26" s="1"/>
  <c r="EQ81" i="26"/>
  <c r="EW81" i="26"/>
  <c r="FC81" i="26"/>
  <c r="FI81" i="26"/>
  <c r="FI82" i="26" s="1"/>
  <c r="FO81" i="26"/>
  <c r="FU81" i="26"/>
  <c r="GA81" i="26"/>
  <c r="GG81" i="26"/>
  <c r="GM81" i="26"/>
  <c r="GS81" i="26"/>
  <c r="GY81" i="26"/>
  <c r="EV21" i="26"/>
  <c r="AS31" i="26"/>
  <c r="AS16" i="26" s="1"/>
  <c r="AS21" i="26"/>
  <c r="BN31" i="26"/>
  <c r="BN16" i="26" s="1"/>
  <c r="BN21" i="26"/>
  <c r="BS31" i="26"/>
  <c r="BS16" i="26" s="1"/>
  <c r="BS21" i="26"/>
  <c r="CF31" i="26"/>
  <c r="CF16" i="26" s="1"/>
  <c r="CF26" i="26"/>
  <c r="CX44" i="26"/>
  <c r="EH66" i="26"/>
  <c r="ED7" i="29" s="1"/>
  <c r="EH72" i="26"/>
  <c r="EH44" i="26"/>
  <c r="EN66" i="26"/>
  <c r="EJ7" i="29" s="1"/>
  <c r="ET66" i="26"/>
  <c r="EP7" i="29" s="1"/>
  <c r="ET44" i="26"/>
  <c r="EZ66" i="26"/>
  <c r="EV7" i="29" s="1"/>
  <c r="FF66" i="26"/>
  <c r="FB7" i="29" s="1"/>
  <c r="FF44" i="26"/>
  <c r="FL66" i="26"/>
  <c r="FH7" i="29" s="1"/>
  <c r="FL44" i="26"/>
  <c r="FR66" i="26"/>
  <c r="FN7" i="29" s="1"/>
  <c r="FR44" i="26"/>
  <c r="FX66" i="26"/>
  <c r="FT7" i="29" s="1"/>
  <c r="GD66" i="26"/>
  <c r="FZ7" i="29" s="1"/>
  <c r="GD44" i="26"/>
  <c r="GJ66" i="26"/>
  <c r="GF7" i="29" s="1"/>
  <c r="GP66" i="26"/>
  <c r="GL7" i="29" s="1"/>
  <c r="GP44" i="26"/>
  <c r="HB71" i="26" s="1"/>
  <c r="GV66" i="26"/>
  <c r="GR7" i="29" s="1"/>
  <c r="GV44" i="26"/>
  <c r="HH71" i="26" s="1"/>
  <c r="F67" i="26"/>
  <c r="B8" i="29" s="1"/>
  <c r="AI44" i="26"/>
  <c r="AO44" i="26"/>
  <c r="AU44" i="26"/>
  <c r="BA44" i="26"/>
  <c r="BG44" i="26"/>
  <c r="BM44" i="26"/>
  <c r="BS44" i="26"/>
  <c r="BY44" i="26"/>
  <c r="CE44" i="26"/>
  <c r="CK44" i="26"/>
  <c r="CQ44" i="26"/>
  <c r="CW44" i="26"/>
  <c r="DC44" i="26"/>
  <c r="DI44" i="26"/>
  <c r="DO44" i="26"/>
  <c r="DO73" i="26"/>
  <c r="DU44" i="26"/>
  <c r="EA44" i="26"/>
  <c r="EG44" i="26"/>
  <c r="C16" i="27"/>
  <c r="H31" i="26"/>
  <c r="H16" i="26" s="1"/>
  <c r="H21" i="26"/>
  <c r="M31" i="26"/>
  <c r="M16" i="26" s="1"/>
  <c r="X31" i="26"/>
  <c r="X16" i="26" s="1"/>
  <c r="AC31" i="26"/>
  <c r="AC16" i="26" s="1"/>
  <c r="AC21" i="26"/>
  <c r="EB21" i="26"/>
  <c r="EB31" i="26"/>
  <c r="EB16" i="26" s="1"/>
  <c r="I31" i="26"/>
  <c r="I16" i="26" s="1"/>
  <c r="I21" i="26"/>
  <c r="AD31" i="26"/>
  <c r="AD16" i="26" s="1"/>
  <c r="AD21" i="26"/>
  <c r="DG21" i="26"/>
  <c r="DG31" i="26"/>
  <c r="DG16" i="26" s="1"/>
  <c r="DM31" i="26"/>
  <c r="DM16" i="26" s="1"/>
  <c r="DM21" i="26"/>
  <c r="EH31" i="26"/>
  <c r="EH16" i="26" s="1"/>
  <c r="EH21" i="26"/>
  <c r="AJ81" i="26"/>
  <c r="AJ82" i="26" s="1"/>
  <c r="AQ81" i="26"/>
  <c r="AW81" i="26"/>
  <c r="BC81" i="26"/>
  <c r="GG66" i="26"/>
  <c r="GC7" i="29" s="1"/>
  <c r="M81" i="26"/>
  <c r="S81" i="26"/>
  <c r="Y81" i="26"/>
  <c r="AE81" i="26"/>
  <c r="AE82" i="26" s="1"/>
  <c r="AK81" i="26"/>
  <c r="AX81" i="26"/>
  <c r="AI66" i="26"/>
  <c r="AE7" i="29" s="1"/>
  <c r="BM66" i="26"/>
  <c r="BI7" i="29" s="1"/>
  <c r="CQ66" i="26"/>
  <c r="CM7" i="29" s="1"/>
  <c r="DG44" i="26"/>
  <c r="DM44" i="26"/>
  <c r="DS44" i="26"/>
  <c r="DY44" i="26"/>
  <c r="EE44" i="26"/>
  <c r="EK44" i="26"/>
  <c r="EQ44" i="26"/>
  <c r="FC44" i="26"/>
  <c r="FI44" i="26"/>
  <c r="FO44" i="26"/>
  <c r="FU44" i="26"/>
  <c r="GG44" i="26"/>
  <c r="GM44" i="26"/>
  <c r="GS44" i="26"/>
  <c r="HE71" i="26" s="1"/>
  <c r="GY44" i="26"/>
  <c r="F44" i="26"/>
  <c r="F66" i="26"/>
  <c r="B7" i="29" s="1"/>
  <c r="L66" i="26"/>
  <c r="H7" i="29" s="1"/>
  <c r="L44" i="26"/>
  <c r="R66" i="26"/>
  <c r="N7" i="29" s="1"/>
  <c r="R44" i="26"/>
  <c r="X66" i="26"/>
  <c r="T7" i="29" s="1"/>
  <c r="X44" i="26"/>
  <c r="AD66" i="26"/>
  <c r="Z7" i="29" s="1"/>
  <c r="AD44" i="26"/>
  <c r="AJ44" i="26"/>
  <c r="AJ66" i="26"/>
  <c r="AF7" i="29" s="1"/>
  <c r="AP66" i="26"/>
  <c r="AL7" i="29" s="1"/>
  <c r="AP44" i="26"/>
  <c r="AV66" i="26"/>
  <c r="AR7" i="29" s="1"/>
  <c r="AV44" i="26"/>
  <c r="BB66" i="26"/>
  <c r="AX7" i="29" s="1"/>
  <c r="BB44" i="26"/>
  <c r="BH66" i="26"/>
  <c r="BD7" i="29" s="1"/>
  <c r="BH44" i="26"/>
  <c r="BN44" i="26"/>
  <c r="BN66" i="26"/>
  <c r="BJ7" i="29" s="1"/>
  <c r="BT66" i="26"/>
  <c r="BP7" i="29" s="1"/>
  <c r="BT44" i="26"/>
  <c r="BZ66" i="26"/>
  <c r="BV7" i="29" s="1"/>
  <c r="BZ44" i="26"/>
  <c r="CF66" i="26"/>
  <c r="CB7" i="29" s="1"/>
  <c r="CF44" i="26"/>
  <c r="CL66" i="26"/>
  <c r="CH7" i="29" s="1"/>
  <c r="CL44" i="26"/>
  <c r="CR66" i="26"/>
  <c r="CN7" i="29" s="1"/>
  <c r="CX66" i="26"/>
  <c r="CT7" i="29" s="1"/>
  <c r="DD66" i="26"/>
  <c r="CZ7" i="29" s="1"/>
  <c r="DJ66" i="26"/>
  <c r="DF7" i="29" s="1"/>
  <c r="DP66" i="26"/>
  <c r="DL7" i="29" s="1"/>
  <c r="DV66" i="26"/>
  <c r="DR7" i="29" s="1"/>
  <c r="EB66" i="26"/>
  <c r="DX7" i="29" s="1"/>
  <c r="EM66" i="26"/>
  <c r="EI7" i="29" s="1"/>
  <c r="EM44" i="26"/>
  <c r="ES66" i="26"/>
  <c r="EO7" i="29" s="1"/>
  <c r="ES44" i="26"/>
  <c r="EY44" i="26"/>
  <c r="EY66" i="26"/>
  <c r="EU7" i="29" s="1"/>
  <c r="FE66" i="26"/>
  <c r="FA7" i="29" s="1"/>
  <c r="FE44" i="26"/>
  <c r="FK66" i="26"/>
  <c r="FG7" i="29" s="1"/>
  <c r="FK44" i="26"/>
  <c r="FQ44" i="26"/>
  <c r="FW66" i="26"/>
  <c r="FS7" i="29" s="1"/>
  <c r="FW44" i="26"/>
  <c r="GC66" i="26"/>
  <c r="FY7" i="29" s="1"/>
  <c r="GC44" i="26"/>
  <c r="GI66" i="26"/>
  <c r="GE7" i="29" s="1"/>
  <c r="GI44" i="26"/>
  <c r="GO66" i="26"/>
  <c r="GK7" i="29" s="1"/>
  <c r="GO44" i="26"/>
  <c r="GU44" i="26"/>
  <c r="HG71" i="26" s="1"/>
  <c r="HA66" i="26"/>
  <c r="GW7" i="29" s="1"/>
  <c r="HA44" i="26"/>
  <c r="HM71" i="26" s="1"/>
  <c r="K44" i="26"/>
  <c r="Q44" i="26"/>
  <c r="W44" i="26"/>
  <c r="AH44" i="26"/>
  <c r="AN44" i="26"/>
  <c r="AT44" i="26"/>
  <c r="AZ44" i="26"/>
  <c r="BF44" i="26"/>
  <c r="BL44" i="26"/>
  <c r="BR67" i="26"/>
  <c r="BN8" i="29" s="1"/>
  <c r="BR44" i="26"/>
  <c r="BX44" i="26"/>
  <c r="CD44" i="26"/>
  <c r="CJ44" i="26"/>
  <c r="CV44" i="26"/>
  <c r="DB44" i="26"/>
  <c r="DH44" i="26"/>
  <c r="DN44" i="26"/>
  <c r="DZ44" i="26"/>
  <c r="EF44" i="26"/>
  <c r="EL44" i="26"/>
  <c r="ER44" i="26"/>
  <c r="EX44" i="26"/>
  <c r="FD44" i="26"/>
  <c r="FJ44" i="26"/>
  <c r="FP67" i="26"/>
  <c r="FL8" i="29" s="1"/>
  <c r="FP44" i="26"/>
  <c r="FV44" i="26"/>
  <c r="GB44" i="26"/>
  <c r="GH44" i="26"/>
  <c r="GN44" i="26"/>
  <c r="GT44" i="26"/>
  <c r="HF71" i="26" s="1"/>
  <c r="GZ44" i="26"/>
  <c r="HL71" i="26" s="1"/>
  <c r="GU66" i="26"/>
  <c r="GQ7" i="29" s="1"/>
  <c r="I66" i="26"/>
  <c r="E7" i="29" s="1"/>
  <c r="O66" i="26"/>
  <c r="K7" i="29" s="1"/>
  <c r="AA66" i="26"/>
  <c r="W7" i="29" s="1"/>
  <c r="AG66" i="26"/>
  <c r="AC7" i="29" s="1"/>
  <c r="AM66" i="26"/>
  <c r="AI7" i="29" s="1"/>
  <c r="AS66" i="26"/>
  <c r="AO7" i="29" s="1"/>
  <c r="BE66" i="26"/>
  <c r="BA7" i="29" s="1"/>
  <c r="BK66" i="26"/>
  <c r="BG7" i="29" s="1"/>
  <c r="BQ66" i="26"/>
  <c r="BM7" i="29" s="1"/>
  <c r="BW66" i="26"/>
  <c r="BS7" i="29" s="1"/>
  <c r="CI66" i="26"/>
  <c r="CE7" i="29" s="1"/>
  <c r="CO66" i="26"/>
  <c r="CK7" i="29" s="1"/>
  <c r="CU66" i="26"/>
  <c r="CQ7" i="29" s="1"/>
  <c r="DA66" i="26"/>
  <c r="CW7" i="29" s="1"/>
  <c r="DM66" i="26"/>
  <c r="DI7" i="29" s="1"/>
  <c r="DS66" i="26"/>
  <c r="DO7" i="29" s="1"/>
  <c r="DY66" i="26"/>
  <c r="DU7" i="29" s="1"/>
  <c r="EE66" i="26"/>
  <c r="EA7" i="29" s="1"/>
  <c r="EP66" i="26"/>
  <c r="EL7" i="29" s="1"/>
  <c r="EV66" i="26"/>
  <c r="ER7" i="29" s="1"/>
  <c r="FH66" i="26"/>
  <c r="FD7" i="29" s="1"/>
  <c r="FN66" i="26"/>
  <c r="FJ7" i="29" s="1"/>
  <c r="FT66" i="26"/>
  <c r="FP7" i="29" s="1"/>
  <c r="FZ66" i="26"/>
  <c r="FV7" i="29" s="1"/>
  <c r="GF66" i="26"/>
  <c r="GB7" i="29" s="1"/>
  <c r="GL66" i="26"/>
  <c r="GH7" i="29" s="1"/>
  <c r="GR66" i="26"/>
  <c r="GN7" i="29" s="1"/>
  <c r="GX66" i="26"/>
  <c r="GT7" i="29" s="1"/>
  <c r="AK67" i="26"/>
  <c r="AG8" i="29" s="1"/>
  <c r="J66" i="26"/>
  <c r="F7" i="29" s="1"/>
  <c r="P66" i="26"/>
  <c r="L7" i="29" s="1"/>
  <c r="AB66" i="26"/>
  <c r="X7" i="29" s="1"/>
  <c r="AH66" i="26"/>
  <c r="AD7" i="29" s="1"/>
  <c r="AN66" i="26"/>
  <c r="AJ7" i="29" s="1"/>
  <c r="AT66" i="26"/>
  <c r="AP7" i="29" s="1"/>
  <c r="BF66" i="26"/>
  <c r="BB7" i="29" s="1"/>
  <c r="BL66" i="26"/>
  <c r="BH7" i="29" s="1"/>
  <c r="BR66" i="26"/>
  <c r="BN7" i="29" s="1"/>
  <c r="BX66" i="26"/>
  <c r="BT7" i="29" s="1"/>
  <c r="CD66" i="26"/>
  <c r="BZ7" i="29" s="1"/>
  <c r="CJ66" i="26"/>
  <c r="CF7" i="29" s="1"/>
  <c r="CP66" i="26"/>
  <c r="CL7" i="29" s="1"/>
  <c r="CV66" i="26"/>
  <c r="CR7" i="29" s="1"/>
  <c r="DB66" i="26"/>
  <c r="CX7" i="29" s="1"/>
  <c r="DH66" i="26"/>
  <c r="DD7" i="29" s="1"/>
  <c r="DN66" i="26"/>
  <c r="DJ7" i="29" s="1"/>
  <c r="DT66" i="26"/>
  <c r="DP7" i="29" s="1"/>
  <c r="DZ66" i="26"/>
  <c r="DV7" i="29" s="1"/>
  <c r="EF66" i="26"/>
  <c r="EB7" i="29" s="1"/>
  <c r="EQ66" i="26"/>
  <c r="EM7" i="29" s="1"/>
  <c r="EW66" i="26"/>
  <c r="ES7" i="29" s="1"/>
  <c r="FC66" i="26"/>
  <c r="EY7" i="29" s="1"/>
  <c r="FI66" i="26"/>
  <c r="FE7" i="29" s="1"/>
  <c r="FU66" i="26"/>
  <c r="FQ7" i="29" s="1"/>
  <c r="GA66" i="26"/>
  <c r="FW7" i="29" s="1"/>
  <c r="GM66" i="26"/>
  <c r="GI7" i="29" s="1"/>
  <c r="GY66" i="26"/>
  <c r="GU7" i="29" s="1"/>
  <c r="GW73" i="26"/>
  <c r="K66" i="26"/>
  <c r="G7" i="29" s="1"/>
  <c r="Q66" i="26"/>
  <c r="M7" i="29" s="1"/>
  <c r="AC66" i="26"/>
  <c r="Y7" i="29" s="1"/>
  <c r="AO66" i="26"/>
  <c r="AK7" i="29" s="1"/>
  <c r="AU66" i="26"/>
  <c r="AQ7" i="29" s="1"/>
  <c r="BG66" i="26"/>
  <c r="BC7" i="29" s="1"/>
  <c r="BS66" i="26"/>
  <c r="BO7" i="29" s="1"/>
  <c r="BY66" i="26"/>
  <c r="BU7" i="29" s="1"/>
  <c r="CE66" i="26"/>
  <c r="CA7" i="29" s="1"/>
  <c r="CK66" i="26"/>
  <c r="CG7" i="29" s="1"/>
  <c r="CW66" i="26"/>
  <c r="CS7" i="29" s="1"/>
  <c r="DC66" i="26"/>
  <c r="CY7" i="29" s="1"/>
  <c r="DO66" i="26"/>
  <c r="DK7" i="29" s="1"/>
  <c r="DU66" i="26"/>
  <c r="DQ7" i="29" s="1"/>
  <c r="EA66" i="26"/>
  <c r="DW7" i="29" s="1"/>
  <c r="EG66" i="26"/>
  <c r="EC7" i="29" s="1"/>
  <c r="EL66" i="26"/>
  <c r="EH7" i="29" s="1"/>
  <c r="ER66" i="26"/>
  <c r="EN7" i="29" s="1"/>
  <c r="EX66" i="26"/>
  <c r="ET7" i="29" s="1"/>
  <c r="FD66" i="26"/>
  <c r="EZ7" i="29" s="1"/>
  <c r="FJ66" i="26"/>
  <c r="FF7" i="29" s="1"/>
  <c r="FV66" i="26"/>
  <c r="FR7" i="29" s="1"/>
  <c r="GB66" i="26"/>
  <c r="FX7" i="29" s="1"/>
  <c r="GH66" i="26"/>
  <c r="GD7" i="29" s="1"/>
  <c r="GN66" i="26"/>
  <c r="GJ7" i="29" s="1"/>
  <c r="GZ66" i="26"/>
  <c r="GV7" i="29" s="1"/>
  <c r="F76" i="26" l="1"/>
  <c r="G74" i="26"/>
  <c r="AQ67" i="26"/>
  <c r="AM8" i="29" s="1"/>
  <c r="NK65" i="26"/>
  <c r="NG6" i="29" s="1"/>
  <c r="MH67" i="26"/>
  <c r="MD8" i="29" s="1"/>
  <c r="FO67" i="26"/>
  <c r="FK8" i="29" s="1"/>
  <c r="HS67" i="26"/>
  <c r="HO8" i="29" s="1"/>
  <c r="LO67" i="26"/>
  <c r="LK8" i="29" s="1"/>
  <c r="HJ67" i="26"/>
  <c r="HF8" i="29" s="1"/>
  <c r="BL67" i="26"/>
  <c r="BH8" i="29" s="1"/>
  <c r="PH67" i="26"/>
  <c r="PD8" i="29" s="1"/>
  <c r="IK67" i="26"/>
  <c r="IG8" i="29" s="1"/>
  <c r="GQ67" i="26"/>
  <c r="GM8" i="29" s="1"/>
  <c r="NG67" i="26"/>
  <c r="NC8" i="29" s="1"/>
  <c r="FT67" i="26"/>
  <c r="FP8" i="29" s="1"/>
  <c r="OI67" i="26"/>
  <c r="OE8" i="29" s="1"/>
  <c r="JS67" i="26"/>
  <c r="JO8" i="29" s="1"/>
  <c r="GE67" i="26"/>
  <c r="GA8" i="29" s="1"/>
  <c r="EL67" i="26"/>
  <c r="EH8" i="29" s="1"/>
  <c r="CK67" i="26"/>
  <c r="CG8" i="29" s="1"/>
  <c r="FB67" i="26"/>
  <c r="EX8" i="29" s="1"/>
  <c r="MX67" i="26"/>
  <c r="MT8" i="29" s="1"/>
  <c r="HG67" i="26"/>
  <c r="HC8" i="29" s="1"/>
  <c r="ED67" i="26"/>
  <c r="DZ8" i="29" s="1"/>
  <c r="DY67" i="26"/>
  <c r="DU8" i="29" s="1"/>
  <c r="AD67" i="26"/>
  <c r="Z8" i="29" s="1"/>
  <c r="ET67" i="26"/>
  <c r="EP8" i="29" s="1"/>
  <c r="DS67" i="26"/>
  <c r="DO8" i="29" s="1"/>
  <c r="FE67" i="26"/>
  <c r="FA8" i="29" s="1"/>
  <c r="CV67" i="26"/>
  <c r="CR8" i="29" s="1"/>
  <c r="EA67" i="26"/>
  <c r="DW8" i="29" s="1"/>
  <c r="HO67" i="26"/>
  <c r="HK8" i="29" s="1"/>
  <c r="LL67" i="26"/>
  <c r="LH8" i="29" s="1"/>
  <c r="IU67" i="26"/>
  <c r="IQ8" i="29" s="1"/>
  <c r="IA67" i="26"/>
  <c r="HW8" i="29" s="1"/>
  <c r="ML67" i="26"/>
  <c r="MH8" i="29" s="1"/>
  <c r="CX67" i="26"/>
  <c r="CT8" i="29" s="1"/>
  <c r="NC67" i="26"/>
  <c r="MY8" i="29" s="1"/>
  <c r="OK67" i="26"/>
  <c r="OG8" i="29" s="1"/>
  <c r="MA67" i="26"/>
  <c r="LW8" i="29" s="1"/>
  <c r="BF67" i="26"/>
  <c r="BB8" i="29" s="1"/>
  <c r="LG67" i="26"/>
  <c r="LC8" i="29" s="1"/>
  <c r="GK67" i="26"/>
  <c r="GG8" i="29" s="1"/>
  <c r="AV67" i="26"/>
  <c r="AR8" i="29" s="1"/>
  <c r="AP67" i="26"/>
  <c r="AL8" i="29" s="1"/>
  <c r="MI67" i="26"/>
  <c r="ME8" i="29" s="1"/>
  <c r="FM67" i="26"/>
  <c r="FI8" i="29" s="1"/>
  <c r="AJ67" i="26"/>
  <c r="AF8" i="29" s="1"/>
  <c r="EC67" i="26"/>
  <c r="DY8" i="29" s="1"/>
  <c r="DW67" i="26"/>
  <c r="DS8" i="29" s="1"/>
  <c r="DZ67" i="26"/>
  <c r="DV8" i="29" s="1"/>
  <c r="JY67" i="26"/>
  <c r="JU8" i="29" s="1"/>
  <c r="W67" i="26"/>
  <c r="S8" i="29" s="1"/>
  <c r="KT67" i="26"/>
  <c r="KP8" i="29" s="1"/>
  <c r="CO67" i="26"/>
  <c r="CK8" i="29" s="1"/>
  <c r="EH67" i="26"/>
  <c r="ED8" i="29" s="1"/>
  <c r="DH67" i="26"/>
  <c r="DD8" i="29" s="1"/>
  <c r="JN67" i="26"/>
  <c r="JJ8" i="29" s="1"/>
  <c r="PA67" i="26"/>
  <c r="OW8" i="29" s="1"/>
  <c r="CI67" i="26"/>
  <c r="CE8" i="29" s="1"/>
  <c r="GY67" i="26"/>
  <c r="GU8" i="29" s="1"/>
  <c r="HF67" i="26"/>
  <c r="HB8" i="29" s="1"/>
  <c r="JJ67" i="26"/>
  <c r="JF8" i="29" s="1"/>
  <c r="CG67" i="26"/>
  <c r="CC8" i="29" s="1"/>
  <c r="HU67" i="26"/>
  <c r="HQ8" i="29" s="1"/>
  <c r="LN67" i="26"/>
  <c r="LJ8" i="29" s="1"/>
  <c r="LA67" i="26"/>
  <c r="KW8" i="29" s="1"/>
  <c r="JT67" i="26"/>
  <c r="JP8" i="29" s="1"/>
  <c r="V67" i="26"/>
  <c r="R8" i="29" s="1"/>
  <c r="BU67" i="26"/>
  <c r="BQ8" i="29" s="1"/>
  <c r="GS67" i="26"/>
  <c r="GO8" i="29" s="1"/>
  <c r="AO67" i="26"/>
  <c r="AK8" i="29" s="1"/>
  <c r="IR67" i="26"/>
  <c r="IN8" i="29" s="1"/>
  <c r="OE67" i="26"/>
  <c r="OA8" i="29" s="1"/>
  <c r="LJ67" i="26"/>
  <c r="LF8" i="29" s="1"/>
  <c r="HX67" i="26"/>
  <c r="HT8" i="29" s="1"/>
  <c r="FZ67" i="26"/>
  <c r="FV8" i="29" s="1"/>
  <c r="ER67" i="26"/>
  <c r="EN8" i="29" s="1"/>
  <c r="BH67" i="26"/>
  <c r="BD8" i="29" s="1"/>
  <c r="ND67" i="26"/>
  <c r="MZ8" i="29" s="1"/>
  <c r="FH67" i="26"/>
  <c r="FD8" i="29" s="1"/>
  <c r="IZ67" i="26"/>
  <c r="IV8" i="29" s="1"/>
  <c r="GV67" i="26"/>
  <c r="GR8" i="29" s="1"/>
  <c r="EE67" i="26"/>
  <c r="EA8" i="29" s="1"/>
  <c r="GP67" i="26"/>
  <c r="GL8" i="29" s="1"/>
  <c r="GO67" i="26"/>
  <c r="GK8" i="29" s="1"/>
  <c r="JO67" i="26"/>
  <c r="JK8" i="29" s="1"/>
  <c r="KO67" i="26"/>
  <c r="KK8" i="29" s="1"/>
  <c r="DA67" i="26"/>
  <c r="CW8" i="29" s="1"/>
  <c r="FF67" i="26"/>
  <c r="FB8" i="29" s="1"/>
  <c r="GC67" i="26"/>
  <c r="FY8" i="29" s="1"/>
  <c r="OY67" i="26"/>
  <c r="OU8" i="29" s="1"/>
  <c r="CU67" i="26"/>
  <c r="CQ8" i="29" s="1"/>
  <c r="CT67" i="26"/>
  <c r="CP8" i="29" s="1"/>
  <c r="NE67" i="26"/>
  <c r="NA8" i="29" s="1"/>
  <c r="NK67" i="26"/>
  <c r="NG8" i="29" s="1"/>
  <c r="CH67" i="26"/>
  <c r="CD8" i="29" s="1"/>
  <c r="ES67" i="26"/>
  <c r="EO8" i="29" s="1"/>
  <c r="JA67" i="26"/>
  <c r="IW8" i="29" s="1"/>
  <c r="BV67" i="26"/>
  <c r="BR8" i="29" s="1"/>
  <c r="EB67" i="26"/>
  <c r="DX8" i="29" s="1"/>
  <c r="NL67" i="26"/>
  <c r="NH8" i="29" s="1"/>
  <c r="IC67" i="26"/>
  <c r="HY8" i="29" s="1"/>
  <c r="NT67" i="26"/>
  <c r="NP8" i="29" s="1"/>
  <c r="MB67" i="26"/>
  <c r="LX8" i="29" s="1"/>
  <c r="CC67" i="26"/>
  <c r="BY8" i="29" s="1"/>
  <c r="AX67" i="26"/>
  <c r="AT8" i="29" s="1"/>
  <c r="MJ67" i="26"/>
  <c r="MF8" i="29" s="1"/>
  <c r="JH67" i="26"/>
  <c r="JD8" i="29" s="1"/>
  <c r="AL67" i="26"/>
  <c r="AH8" i="29" s="1"/>
  <c r="PC67" i="26"/>
  <c r="OY8" i="29" s="1"/>
  <c r="J67" i="26"/>
  <c r="F8" i="29" s="1"/>
  <c r="Z67" i="26"/>
  <c r="V8" i="29" s="1"/>
  <c r="BO67" i="26"/>
  <c r="BK8" i="29" s="1"/>
  <c r="U67" i="26"/>
  <c r="Q8" i="29" s="1"/>
  <c r="BC67" i="26"/>
  <c r="AY8" i="29" s="1"/>
  <c r="FV67" i="26"/>
  <c r="FR8" i="29" s="1"/>
  <c r="DU67" i="26"/>
  <c r="DQ8" i="29" s="1"/>
  <c r="NY67" i="26"/>
  <c r="NU8" i="29" s="1"/>
  <c r="OW67" i="26"/>
  <c r="OS8" i="29" s="1"/>
  <c r="ON67" i="26"/>
  <c r="OJ8" i="29" s="1"/>
  <c r="JV67" i="26"/>
  <c r="JR8" i="29" s="1"/>
  <c r="OG67" i="26"/>
  <c r="OC8" i="29" s="1"/>
  <c r="IM67" i="26"/>
  <c r="II8" i="29" s="1"/>
  <c r="MD67" i="26"/>
  <c r="LZ8" i="29" s="1"/>
  <c r="NH67" i="26"/>
  <c r="ND8" i="29" s="1"/>
  <c r="FI67" i="26"/>
  <c r="FE8" i="29" s="1"/>
  <c r="OU67" i="26"/>
  <c r="OQ8" i="29" s="1"/>
  <c r="CW67" i="26"/>
  <c r="CS8" i="29" s="1"/>
  <c r="HN67" i="26"/>
  <c r="HJ8" i="29" s="1"/>
  <c r="HR67" i="26"/>
  <c r="HN8" i="29" s="1"/>
  <c r="PB67" i="26"/>
  <c r="OX8" i="29" s="1"/>
  <c r="LD67" i="26"/>
  <c r="KZ8" i="29" s="1"/>
  <c r="GU67" i="26"/>
  <c r="GQ8" i="29" s="1"/>
  <c r="HW67" i="26"/>
  <c r="HS8" i="29" s="1"/>
  <c r="KE67" i="26"/>
  <c r="KA8" i="29" s="1"/>
  <c r="EP67" i="26"/>
  <c r="EL8" i="29" s="1"/>
  <c r="HQ67" i="26"/>
  <c r="HM8" i="29" s="1"/>
  <c r="LF67" i="26"/>
  <c r="LB8" i="29" s="1"/>
  <c r="GJ67" i="26"/>
  <c r="GF8" i="29" s="1"/>
  <c r="GI67" i="26"/>
  <c r="GE8" i="29" s="1"/>
  <c r="DK67" i="26"/>
  <c r="DG8" i="29" s="1"/>
  <c r="NX67" i="26"/>
  <c r="NT8" i="29" s="1"/>
  <c r="IE67" i="26"/>
  <c r="IA8" i="29" s="1"/>
  <c r="IQ67" i="26"/>
  <c r="IM8" i="29" s="1"/>
  <c r="HB67" i="26"/>
  <c r="GX8" i="29" s="1"/>
  <c r="GT67" i="26"/>
  <c r="GP8" i="29" s="1"/>
  <c r="BG67" i="26"/>
  <c r="BC8" i="29" s="1"/>
  <c r="HL67" i="26"/>
  <c r="HH8" i="29" s="1"/>
  <c r="O67" i="26"/>
  <c r="K8" i="29" s="1"/>
  <c r="AW67" i="26"/>
  <c r="AS8" i="29" s="1"/>
  <c r="R67" i="26"/>
  <c r="N8" i="29" s="1"/>
  <c r="LM67" i="26"/>
  <c r="LI8" i="29" s="1"/>
  <c r="LU67" i="26"/>
  <c r="LQ8" i="29" s="1"/>
  <c r="IF67" i="26"/>
  <c r="IB8" i="29" s="1"/>
  <c r="JU65" i="26"/>
  <c r="JQ6" i="29" s="1"/>
  <c r="HM65" i="26"/>
  <c r="HI6" i="29" s="1"/>
  <c r="OU65" i="26"/>
  <c r="OQ6" i="29" s="1"/>
  <c r="LR65" i="26"/>
  <c r="LN6" i="29" s="1"/>
  <c r="LB65" i="26"/>
  <c r="KX6" i="29" s="1"/>
  <c r="LG65" i="26"/>
  <c r="LC6" i="29" s="1"/>
  <c r="PH65" i="26"/>
  <c r="PD6" i="29" s="1"/>
  <c r="PE65" i="26"/>
  <c r="PA6" i="29" s="1"/>
  <c r="JD65" i="26"/>
  <c r="IZ6" i="29" s="1"/>
  <c r="JQ65" i="26"/>
  <c r="JM6" i="29" s="1"/>
  <c r="IX65" i="26"/>
  <c r="IT6" i="29" s="1"/>
  <c r="OH65" i="26"/>
  <c r="OD6" i="29" s="1"/>
  <c r="JP65" i="26"/>
  <c r="JL6" i="29" s="1"/>
  <c r="L65" i="26"/>
  <c r="H6" i="29" s="1"/>
  <c r="MN65" i="26"/>
  <c r="MJ6" i="29" s="1"/>
  <c r="PA65" i="26"/>
  <c r="OW6" i="29" s="1"/>
  <c r="OJ65" i="26"/>
  <c r="OF6" i="29" s="1"/>
  <c r="IN65" i="26"/>
  <c r="IJ6" i="29" s="1"/>
  <c r="DT65" i="26"/>
  <c r="DP6" i="29" s="1"/>
  <c r="OV65" i="26"/>
  <c r="OR6" i="29" s="1"/>
  <c r="LL65" i="26"/>
  <c r="LH6" i="29" s="1"/>
  <c r="JA65" i="26"/>
  <c r="IW6" i="29" s="1"/>
  <c r="KD65" i="26"/>
  <c r="JZ6" i="29" s="1"/>
  <c r="MY65" i="26"/>
  <c r="MU6" i="29" s="1"/>
  <c r="NV65" i="26"/>
  <c r="NR6" i="29" s="1"/>
  <c r="LW65" i="26"/>
  <c r="LS6" i="29" s="1"/>
  <c r="IT65" i="26"/>
  <c r="IP6" i="29" s="1"/>
  <c r="LS65" i="26"/>
  <c r="LO6" i="29" s="1"/>
  <c r="KA65" i="26"/>
  <c r="JW6" i="29" s="1"/>
  <c r="LT65" i="26"/>
  <c r="LP6" i="29" s="1"/>
  <c r="EW65" i="26"/>
  <c r="ES6" i="29" s="1"/>
  <c r="PF65" i="26"/>
  <c r="PB6" i="29" s="1"/>
  <c r="OL65" i="26"/>
  <c r="OH6" i="29" s="1"/>
  <c r="JB65" i="26"/>
  <c r="IX6" i="29" s="1"/>
  <c r="JY65" i="26"/>
  <c r="JU6" i="29" s="1"/>
  <c r="AS65" i="26"/>
  <c r="AO6" i="29" s="1"/>
  <c r="DP65" i="26"/>
  <c r="DL6" i="29" s="1"/>
  <c r="CP65" i="26"/>
  <c r="CL6" i="29" s="1"/>
  <c r="IP65" i="26"/>
  <c r="IL6" i="29" s="1"/>
  <c r="ML65" i="26"/>
  <c r="MH6" i="29" s="1"/>
  <c r="AG65" i="26"/>
  <c r="AC6" i="29" s="1"/>
  <c r="HS65" i="26"/>
  <c r="HO6" i="29" s="1"/>
  <c r="KE65" i="26"/>
  <c r="KA6" i="29" s="1"/>
  <c r="LF65" i="26"/>
  <c r="LB6" i="29" s="1"/>
  <c r="ID65" i="26"/>
  <c r="HZ6" i="29" s="1"/>
  <c r="OP65" i="26"/>
  <c r="OL6" i="29" s="1"/>
  <c r="ME65" i="26"/>
  <c r="MA6" i="29" s="1"/>
  <c r="I65" i="26"/>
  <c r="E6" i="29" s="1"/>
  <c r="MF65" i="26"/>
  <c r="MB6" i="29" s="1"/>
  <c r="KO65" i="26"/>
  <c r="KK6" i="29" s="1"/>
  <c r="MZ65" i="26"/>
  <c r="MV6" i="29" s="1"/>
  <c r="U65" i="26"/>
  <c r="Q6" i="29" s="1"/>
  <c r="HF65" i="26"/>
  <c r="HB6" i="29" s="1"/>
  <c r="OD65" i="26"/>
  <c r="NZ6" i="29" s="1"/>
  <c r="KR65" i="26"/>
  <c r="KN6" i="29" s="1"/>
  <c r="KM65" i="26"/>
  <c r="KI6" i="29" s="1"/>
  <c r="MP65" i="26"/>
  <c r="ML6" i="29" s="1"/>
  <c r="HK65" i="26"/>
  <c r="HG6" i="29" s="1"/>
  <c r="OW65" i="26"/>
  <c r="OS6" i="29" s="1"/>
  <c r="KN65" i="26"/>
  <c r="KJ6" i="29" s="1"/>
  <c r="KI65" i="26"/>
  <c r="KE6" i="29" s="1"/>
  <c r="IW65" i="26"/>
  <c r="IS6" i="29" s="1"/>
  <c r="DJ65" i="26"/>
  <c r="DF6" i="29" s="1"/>
  <c r="NJ65" i="26"/>
  <c r="NF6" i="29" s="1"/>
  <c r="KG65" i="26"/>
  <c r="KC6" i="29" s="1"/>
  <c r="KP65" i="26"/>
  <c r="KL6" i="29" s="1"/>
  <c r="HT65" i="26"/>
  <c r="HP6" i="29" s="1"/>
  <c r="LZ65" i="26"/>
  <c r="LV6" i="29" s="1"/>
  <c r="LE65" i="26"/>
  <c r="LA6" i="29" s="1"/>
  <c r="EJ65" i="26"/>
  <c r="EF6" i="29" s="1"/>
  <c r="EB65" i="26"/>
  <c r="DX6" i="29" s="1"/>
  <c r="LJ65" i="26"/>
  <c r="LF6" i="29" s="1"/>
  <c r="NG65" i="26"/>
  <c r="NC6" i="29" s="1"/>
  <c r="FX65" i="26"/>
  <c r="FT6" i="29" s="1"/>
  <c r="CI65" i="26"/>
  <c r="CE6" i="29" s="1"/>
  <c r="DF65" i="26"/>
  <c r="DB6" i="29" s="1"/>
  <c r="MT65" i="26"/>
  <c r="MP6" i="29" s="1"/>
  <c r="OB65" i="26"/>
  <c r="NX6" i="29" s="1"/>
  <c r="HD65" i="26"/>
  <c r="GZ6" i="29" s="1"/>
  <c r="N65" i="26"/>
  <c r="J6" i="29" s="1"/>
  <c r="PI65" i="26"/>
  <c r="PE6" i="29" s="1"/>
  <c r="AC65" i="26"/>
  <c r="Y6" i="29" s="1"/>
  <c r="LM65" i="26"/>
  <c r="LI6" i="29" s="1"/>
  <c r="LU65" i="26"/>
  <c r="LQ6" i="29" s="1"/>
  <c r="CH65" i="26"/>
  <c r="CD6" i="29" s="1"/>
  <c r="HW65" i="26"/>
  <c r="HS6" i="29" s="1"/>
  <c r="KZ65" i="26"/>
  <c r="KV6" i="29" s="1"/>
  <c r="NQ65" i="26"/>
  <c r="NM6" i="29" s="1"/>
  <c r="JZ65" i="26"/>
  <c r="JV6" i="29" s="1"/>
  <c r="O65" i="26"/>
  <c r="K6" i="29" s="1"/>
  <c r="MB65" i="26"/>
  <c r="LX6" i="29" s="1"/>
  <c r="EP65" i="26"/>
  <c r="EL6" i="29" s="1"/>
  <c r="HP65" i="26"/>
  <c r="HL6" i="29" s="1"/>
  <c r="KS65" i="26"/>
  <c r="KO6" i="29" s="1"/>
  <c r="HE65" i="26"/>
  <c r="HA6" i="29" s="1"/>
  <c r="JW65" i="26"/>
  <c r="JS6" i="29" s="1"/>
  <c r="MV65" i="26"/>
  <c r="MR6" i="29" s="1"/>
  <c r="NM65" i="26"/>
  <c r="NI6" i="29" s="1"/>
  <c r="IE65" i="26"/>
  <c r="IA6" i="29" s="1"/>
  <c r="EN65" i="26"/>
  <c r="EJ6" i="29" s="1"/>
  <c r="JM65" i="26"/>
  <c r="JI6" i="29" s="1"/>
  <c r="MI65" i="26"/>
  <c r="ME6" i="29" s="1"/>
  <c r="HO65" i="26"/>
  <c r="HK6" i="29" s="1"/>
  <c r="GX65" i="26"/>
  <c r="GT6" i="29" s="1"/>
  <c r="FZ65" i="26"/>
  <c r="FV6" i="29" s="1"/>
  <c r="OF65" i="26"/>
  <c r="OB6" i="29" s="1"/>
  <c r="HY65" i="26"/>
  <c r="HU6" i="29" s="1"/>
  <c r="PC65" i="26"/>
  <c r="OY6" i="29" s="1"/>
  <c r="AY65" i="26"/>
  <c r="AU6" i="29" s="1"/>
  <c r="AM65" i="26"/>
  <c r="AI6" i="29" s="1"/>
  <c r="NT65" i="26"/>
  <c r="NP6" i="29" s="1"/>
  <c r="KT65" i="26"/>
  <c r="KP6" i="29" s="1"/>
  <c r="MC65" i="26"/>
  <c r="LY6" i="29" s="1"/>
  <c r="JO65" i="26"/>
  <c r="JK6" i="29" s="1"/>
  <c r="H14" i="31"/>
  <c r="H11" i="31"/>
  <c r="H8" i="31"/>
  <c r="H6" i="31"/>
  <c r="H16" i="31"/>
  <c r="JD71" i="26"/>
  <c r="JP82" i="26"/>
  <c r="JE82" i="26"/>
  <c r="JF82" i="26"/>
  <c r="IU71" i="26"/>
  <c r="IQ82" i="26"/>
  <c r="JG71" i="26"/>
  <c r="IR71" i="26"/>
  <c r="IX82" i="26"/>
  <c r="IK65" i="26"/>
  <c r="IG6" i="29" s="1"/>
  <c r="IK71" i="26"/>
  <c r="IS71" i="26"/>
  <c r="IG65" i="26"/>
  <c r="IC6" i="29" s="1"/>
  <c r="IM82" i="26"/>
  <c r="IK82" i="26"/>
  <c r="IF82" i="26"/>
  <c r="IB82" i="26"/>
  <c r="HO71" i="26"/>
  <c r="IV82" i="26"/>
  <c r="IU82" i="26"/>
  <c r="AB71" i="26"/>
  <c r="AB65" i="26"/>
  <c r="X6" i="29" s="1"/>
  <c r="KB71" i="26"/>
  <c r="KB65" i="26"/>
  <c r="JX6" i="29" s="1"/>
  <c r="JN71" i="26"/>
  <c r="JH65" i="26"/>
  <c r="JD6" i="29" s="1"/>
  <c r="JH71" i="26"/>
  <c r="HN65" i="26"/>
  <c r="HJ6" i="29" s="1"/>
  <c r="HZ71" i="26"/>
  <c r="BE65" i="26"/>
  <c r="BA6" i="29" s="1"/>
  <c r="BE71" i="26"/>
  <c r="OO65" i="26"/>
  <c r="OK6" i="29" s="1"/>
  <c r="OO71" i="26"/>
  <c r="PA71" i="26"/>
  <c r="FH71" i="26"/>
  <c r="FH65" i="26"/>
  <c r="FD6" i="29" s="1"/>
  <c r="HL82" i="26"/>
  <c r="AN82" i="26"/>
  <c r="MC71" i="26"/>
  <c r="LQ65" i="26"/>
  <c r="LM6" i="29" s="1"/>
  <c r="BQ71" i="26"/>
  <c r="NA71" i="26"/>
  <c r="NA65" i="26"/>
  <c r="MW6" i="29" s="1"/>
  <c r="NM71" i="26"/>
  <c r="KW71" i="26"/>
  <c r="KW65" i="26"/>
  <c r="KS6" i="29" s="1"/>
  <c r="LI71" i="26"/>
  <c r="GJ65" i="26"/>
  <c r="GF6" i="29" s="1"/>
  <c r="GJ71" i="26"/>
  <c r="HR65" i="26"/>
  <c r="HN6" i="29" s="1"/>
  <c r="KN71" i="26"/>
  <c r="NY65" i="26"/>
  <c r="NU6" i="29" s="1"/>
  <c r="OK71" i="26"/>
  <c r="BW71" i="26"/>
  <c r="BW65" i="26"/>
  <c r="BS6" i="29" s="1"/>
  <c r="GL71" i="26"/>
  <c r="GL65" i="26"/>
  <c r="GH6" i="29" s="1"/>
  <c r="CO71" i="26"/>
  <c r="CO65" i="26"/>
  <c r="CK6" i="29" s="1"/>
  <c r="EV71" i="26"/>
  <c r="EV65" i="26"/>
  <c r="ER6" i="29" s="1"/>
  <c r="JI65" i="26"/>
  <c r="JE6" i="29" s="1"/>
  <c r="CU65" i="26"/>
  <c r="CQ6" i="29" s="1"/>
  <c r="CU71" i="26"/>
  <c r="IO65" i="26"/>
  <c r="IK6" i="29" s="1"/>
  <c r="JA71" i="26"/>
  <c r="M67" i="26"/>
  <c r="I8" i="29" s="1"/>
  <c r="KC67" i="26"/>
  <c r="JY8" i="29" s="1"/>
  <c r="OA67" i="26"/>
  <c r="NW8" i="29" s="1"/>
  <c r="LT67" i="26"/>
  <c r="LP8" i="29" s="1"/>
  <c r="KA67" i="26"/>
  <c r="JW8" i="29" s="1"/>
  <c r="NV67" i="26"/>
  <c r="NR8" i="29" s="1"/>
  <c r="KF67" i="26"/>
  <c r="KB8" i="29" s="1"/>
  <c r="MZ67" i="26"/>
  <c r="MV8" i="29" s="1"/>
  <c r="NB67" i="26"/>
  <c r="MX8" i="29" s="1"/>
  <c r="HP67" i="26"/>
  <c r="HL8" i="29" s="1"/>
  <c r="BM67" i="26"/>
  <c r="BI8" i="29" s="1"/>
  <c r="EF67" i="26"/>
  <c r="EB8" i="29" s="1"/>
  <c r="GN67" i="26"/>
  <c r="GJ8" i="29" s="1"/>
  <c r="H67" i="26"/>
  <c r="D8" i="29" s="1"/>
  <c r="EZ67" i="26"/>
  <c r="EV8" i="29" s="1"/>
  <c r="AF67" i="26"/>
  <c r="AB8" i="29" s="1"/>
  <c r="FS67" i="26"/>
  <c r="FO8" i="29" s="1"/>
  <c r="BW67" i="26"/>
  <c r="BS8" i="29" s="1"/>
  <c r="OS67" i="26"/>
  <c r="OO8" i="29" s="1"/>
  <c r="KN67" i="26"/>
  <c r="KJ8" i="29" s="1"/>
  <c r="OR67" i="26"/>
  <c r="ON8" i="29" s="1"/>
  <c r="NS67" i="26"/>
  <c r="NO8" i="29" s="1"/>
  <c r="NZ67" i="26"/>
  <c r="NV8" i="29" s="1"/>
  <c r="IN67" i="26"/>
  <c r="IJ8" i="29" s="1"/>
  <c r="LH67" i="26"/>
  <c r="LD8" i="29" s="1"/>
  <c r="MM67" i="26"/>
  <c r="MI8" i="29" s="1"/>
  <c r="PG67" i="26"/>
  <c r="PC8" i="29" s="1"/>
  <c r="KL67" i="26"/>
  <c r="KH8" i="29" s="1"/>
  <c r="NR67" i="26"/>
  <c r="NN8" i="29" s="1"/>
  <c r="HV67" i="26"/>
  <c r="HR8" i="29" s="1"/>
  <c r="X67" i="26"/>
  <c r="T8" i="29" s="1"/>
  <c r="JC67" i="26"/>
  <c r="IY8" i="29" s="1"/>
  <c r="II67" i="26"/>
  <c r="IE8" i="29" s="1"/>
  <c r="IV67" i="26"/>
  <c r="IR8" i="29" s="1"/>
  <c r="LP67" i="26"/>
  <c r="LL8" i="29" s="1"/>
  <c r="NU67" i="26"/>
  <c r="NQ8" i="29" s="1"/>
  <c r="HE67" i="26"/>
  <c r="HA8" i="29" s="1"/>
  <c r="CA67" i="26"/>
  <c r="BW8" i="29" s="1"/>
  <c r="BN67" i="26"/>
  <c r="BJ8" i="29" s="1"/>
  <c r="AI67" i="26"/>
  <c r="AE8" i="29" s="1"/>
  <c r="CQ67" i="26"/>
  <c r="CM8" i="29" s="1"/>
  <c r="FK67" i="26"/>
  <c r="FG8" i="29" s="1"/>
  <c r="AS67" i="26"/>
  <c r="AO8" i="29" s="1"/>
  <c r="CS67" i="26"/>
  <c r="CO8" i="29" s="1"/>
  <c r="CZ67" i="26"/>
  <c r="CV8" i="29" s="1"/>
  <c r="EJ67" i="26"/>
  <c r="EF8" i="29" s="1"/>
  <c r="IL67" i="26"/>
  <c r="IH8" i="29" s="1"/>
  <c r="KI67" i="26"/>
  <c r="KE8" i="29" s="1"/>
  <c r="IS67" i="26"/>
  <c r="IO8" i="29" s="1"/>
  <c r="MP67" i="26"/>
  <c r="ML8" i="29" s="1"/>
  <c r="JU67" i="26"/>
  <c r="JQ8" i="29" s="1"/>
  <c r="KS67" i="26"/>
  <c r="KO8" i="29" s="1"/>
  <c r="JX67" i="26"/>
  <c r="JT8" i="29" s="1"/>
  <c r="MR67" i="26"/>
  <c r="MN8" i="29" s="1"/>
  <c r="PF67" i="26"/>
  <c r="PB8" i="29" s="1"/>
  <c r="IO67" i="26"/>
  <c r="IK8" i="29" s="1"/>
  <c r="NW67" i="26"/>
  <c r="NS8" i="29" s="1"/>
  <c r="KM67" i="26"/>
  <c r="KI8" i="29" s="1"/>
  <c r="HK67" i="26"/>
  <c r="HG8" i="29" s="1"/>
  <c r="BT67" i="26"/>
  <c r="BP8" i="29" s="1"/>
  <c r="FQ67" i="26"/>
  <c r="FM8" i="29" s="1"/>
  <c r="DG67" i="26"/>
  <c r="DC8" i="29" s="1"/>
  <c r="FU67" i="26"/>
  <c r="FQ8" i="29" s="1"/>
  <c r="AN67" i="26"/>
  <c r="AJ8" i="29" s="1"/>
  <c r="DB67" i="26"/>
  <c r="CX8" i="29" s="1"/>
  <c r="FJ67" i="26"/>
  <c r="FF8" i="29" s="1"/>
  <c r="OT67" i="26"/>
  <c r="OP8" i="29" s="1"/>
  <c r="NI67" i="26"/>
  <c r="NE8" i="29" s="1"/>
  <c r="OF67" i="26"/>
  <c r="OB8" i="29" s="1"/>
  <c r="OX67" i="26"/>
  <c r="OT8" i="29" s="1"/>
  <c r="KP67" i="26"/>
  <c r="KL8" i="29" s="1"/>
  <c r="NP67" i="26"/>
  <c r="NL8" i="29" s="1"/>
  <c r="KQ67" i="26"/>
  <c r="KM8" i="29" s="1"/>
  <c r="MK67" i="26"/>
  <c r="MG8" i="29" s="1"/>
  <c r="ME67" i="26"/>
  <c r="MA8" i="29" s="1"/>
  <c r="FL67" i="26"/>
  <c r="FH8" i="29" s="1"/>
  <c r="BY67" i="26"/>
  <c r="BU8" i="29" s="1"/>
  <c r="AR67" i="26"/>
  <c r="AN8" i="29" s="1"/>
  <c r="P67" i="26"/>
  <c r="L8" i="29" s="1"/>
  <c r="AT67" i="26"/>
  <c r="AP8" i="29" s="1"/>
  <c r="GB67" i="26"/>
  <c r="FX8" i="29" s="1"/>
  <c r="FR67" i="26"/>
  <c r="FN8" i="29" s="1"/>
  <c r="BD67" i="26"/>
  <c r="AZ8" i="29" s="1"/>
  <c r="DF67" i="26"/>
  <c r="DB8" i="29" s="1"/>
  <c r="OC67" i="26"/>
  <c r="NY8" i="29" s="1"/>
  <c r="NO67" i="26"/>
  <c r="NK8" i="29" s="1"/>
  <c r="JP67" i="26"/>
  <c r="JL8" i="29" s="1"/>
  <c r="OQ67" i="26"/>
  <c r="OM8" i="29" s="1"/>
  <c r="NQ67" i="26"/>
  <c r="NM8" i="29" s="1"/>
  <c r="LW67" i="26"/>
  <c r="LS8" i="29" s="1"/>
  <c r="JZ67" i="26"/>
  <c r="JV8" i="29" s="1"/>
  <c r="NF67" i="26"/>
  <c r="NB8" i="29" s="1"/>
  <c r="OM67" i="26"/>
  <c r="OI8" i="29" s="1"/>
  <c r="EG67" i="26"/>
  <c r="EC8" i="29" s="1"/>
  <c r="GL67" i="26"/>
  <c r="GH8" i="29" s="1"/>
  <c r="GG67" i="26"/>
  <c r="GC8" i="29" s="1"/>
  <c r="DN67" i="26"/>
  <c r="DJ8" i="29" s="1"/>
  <c r="T67" i="26"/>
  <c r="P8" i="29" s="1"/>
  <c r="FX67" i="26"/>
  <c r="FT8" i="29" s="1"/>
  <c r="BJ67" i="26"/>
  <c r="BF8" i="29" s="1"/>
  <c r="DL67" i="26"/>
  <c r="DH8" i="29" s="1"/>
  <c r="LC67" i="26"/>
  <c r="KY8" i="29" s="1"/>
  <c r="IW67" i="26"/>
  <c r="IS8" i="29" s="1"/>
  <c r="MC67" i="26"/>
  <c r="LY8" i="29" s="1"/>
  <c r="KV67" i="26"/>
  <c r="KR8" i="29" s="1"/>
  <c r="KW67" i="26"/>
  <c r="KS8" i="29" s="1"/>
  <c r="IG67" i="26"/>
  <c r="IC8" i="29" s="1"/>
  <c r="G67" i="26"/>
  <c r="C8" i="29" s="1"/>
  <c r="CE67" i="26"/>
  <c r="CA8" i="29" s="1"/>
  <c r="EM67" i="26"/>
  <c r="EI8" i="29" s="1"/>
  <c r="DM67" i="26"/>
  <c r="DI8" i="29" s="1"/>
  <c r="AZ67" i="26"/>
  <c r="AV8" i="29" s="1"/>
  <c r="GH67" i="26"/>
  <c r="GD8" i="29" s="1"/>
  <c r="Y67" i="26"/>
  <c r="U8" i="29" s="1"/>
  <c r="GD67" i="26"/>
  <c r="FZ8" i="29" s="1"/>
  <c r="BP67" i="26"/>
  <c r="BL8" i="29" s="1"/>
  <c r="DX67" i="26"/>
  <c r="DT8" i="29" s="1"/>
  <c r="MQ67" i="26"/>
  <c r="MM8" i="29" s="1"/>
  <c r="KJ67" i="26"/>
  <c r="KF8" i="29" s="1"/>
  <c r="JW67" i="26"/>
  <c r="JS8" i="29" s="1"/>
  <c r="PD67" i="26"/>
  <c r="OZ8" i="29" s="1"/>
  <c r="OB67" i="26"/>
  <c r="NX8" i="29" s="1"/>
  <c r="IB67" i="26"/>
  <c r="HX8" i="29" s="1"/>
  <c r="MO67" i="26"/>
  <c r="MK8" i="29" s="1"/>
  <c r="LX67" i="26"/>
  <c r="LT8" i="29" s="1"/>
  <c r="IX67" i="26"/>
  <c r="IT8" i="29" s="1"/>
  <c r="OZ67" i="26"/>
  <c r="OV8" i="29" s="1"/>
  <c r="JG67" i="26"/>
  <c r="JC8" i="29" s="1"/>
  <c r="ID67" i="26"/>
  <c r="HZ8" i="29" s="1"/>
  <c r="HY67" i="26"/>
  <c r="HU8" i="29" s="1"/>
  <c r="HM67" i="26"/>
  <c r="HI8" i="29" s="1"/>
  <c r="DC67" i="26"/>
  <c r="CY8" i="29" s="1"/>
  <c r="HA67" i="26"/>
  <c r="GW8" i="29" s="1"/>
  <c r="EK67" i="26"/>
  <c r="EG8" i="29" s="1"/>
  <c r="BX67" i="26"/>
  <c r="BT8" i="29" s="1"/>
  <c r="DT67" i="26"/>
  <c r="DP8" i="29" s="1"/>
  <c r="CY67" i="26"/>
  <c r="CU8" i="29" s="1"/>
  <c r="EI67" i="26"/>
  <c r="EE8" i="29" s="1"/>
  <c r="AG67" i="26"/>
  <c r="AC8" i="29" s="1"/>
  <c r="GF67" i="26"/>
  <c r="GB8" i="29" s="1"/>
  <c r="JK67" i="26"/>
  <c r="JG8" i="29" s="1"/>
  <c r="JL67" i="26"/>
  <c r="JH8" i="29" s="1"/>
  <c r="PI67" i="26"/>
  <c r="PE8" i="29" s="1"/>
  <c r="JF67" i="26"/>
  <c r="JB8" i="29" s="1"/>
  <c r="MF67" i="26"/>
  <c r="MB8" i="29" s="1"/>
  <c r="KG67" i="26"/>
  <c r="KC8" i="29" s="1"/>
  <c r="MG67" i="26"/>
  <c r="MC8" i="29" s="1"/>
  <c r="IP67" i="26"/>
  <c r="IL8" i="29" s="1"/>
  <c r="OP67" i="26"/>
  <c r="OL8" i="29" s="1"/>
  <c r="IJ67" i="26"/>
  <c r="IF8" i="29" s="1"/>
  <c r="PE67" i="26"/>
  <c r="PA8" i="29" s="1"/>
  <c r="BZ67" i="26"/>
  <c r="BV8" i="29" s="1"/>
  <c r="AU67" i="26"/>
  <c r="AQ8" i="29" s="1"/>
  <c r="DI67" i="26"/>
  <c r="DE8" i="29" s="1"/>
  <c r="K67" i="26"/>
  <c r="G8" i="29" s="1"/>
  <c r="EX67" i="26"/>
  <c r="ET8" i="29" s="1"/>
  <c r="GA67" i="26"/>
  <c r="FW8" i="29" s="1"/>
  <c r="DE67" i="26"/>
  <c r="DA8" i="29" s="1"/>
  <c r="EO67" i="26"/>
  <c r="EK8" i="29" s="1"/>
  <c r="AM67" i="26"/>
  <c r="AI8" i="29" s="1"/>
  <c r="GR67" i="26"/>
  <c r="GN8" i="29" s="1"/>
  <c r="LS67" i="26"/>
  <c r="LO8" i="29" s="1"/>
  <c r="HT67" i="26"/>
  <c r="HP8" i="29" s="1"/>
  <c r="KY67" i="26"/>
  <c r="KU8" i="29" s="1"/>
  <c r="KH67" i="26"/>
  <c r="KD8" i="29" s="1"/>
  <c r="JM67" i="26"/>
  <c r="JI8" i="29" s="1"/>
  <c r="LV67" i="26"/>
  <c r="LR8" i="29" s="1"/>
  <c r="JD67" i="26"/>
  <c r="IZ8" i="29" s="1"/>
  <c r="CF67" i="26"/>
  <c r="CB8" i="29" s="1"/>
  <c r="EQ67" i="26"/>
  <c r="EM8" i="29" s="1"/>
  <c r="CD67" i="26"/>
  <c r="BZ8" i="29" s="1"/>
  <c r="DJ67" i="26"/>
  <c r="DF8" i="29" s="1"/>
  <c r="EU67" i="26"/>
  <c r="EQ8" i="29" s="1"/>
  <c r="AY67" i="26"/>
  <c r="AU8" i="29" s="1"/>
  <c r="GX67" i="26"/>
  <c r="GT8" i="29" s="1"/>
  <c r="HZ67" i="26"/>
  <c r="HV8" i="29" s="1"/>
  <c r="LQ67" i="26"/>
  <c r="LM8" i="29" s="1"/>
  <c r="OV67" i="26"/>
  <c r="OR8" i="29" s="1"/>
  <c r="KB67" i="26"/>
  <c r="JX8" i="29" s="1"/>
  <c r="HC67" i="26"/>
  <c r="GY8" i="29" s="1"/>
  <c r="CL67" i="26"/>
  <c r="CH8" i="29" s="1"/>
  <c r="BA67" i="26"/>
  <c r="AW8" i="29" s="1"/>
  <c r="DO67" i="26"/>
  <c r="DK8" i="29" s="1"/>
  <c r="Q67" i="26"/>
  <c r="M8" i="29" s="1"/>
  <c r="FD67" i="26"/>
  <c r="EZ8" i="29" s="1"/>
  <c r="DP67" i="26"/>
  <c r="DL8" i="29" s="1"/>
  <c r="FA67" i="26"/>
  <c r="EW8" i="29" s="1"/>
  <c r="BE67" i="26"/>
  <c r="BA8" i="29" s="1"/>
  <c r="KK67" i="26"/>
  <c r="KG8" i="29" s="1"/>
  <c r="IT67" i="26"/>
  <c r="IP8" i="29" s="1"/>
  <c r="MV67" i="26"/>
  <c r="MR8" i="29" s="1"/>
  <c r="LK67" i="26"/>
  <c r="LG8" i="29" s="1"/>
  <c r="KZ67" i="26"/>
  <c r="KV8" i="29" s="1"/>
  <c r="JR67" i="26"/>
  <c r="JN8" i="29" s="1"/>
  <c r="KR67" i="26"/>
  <c r="KN8" i="29" s="1"/>
  <c r="HI67" i="26"/>
  <c r="HE8" i="29" s="1"/>
  <c r="CR67" i="26"/>
  <c r="CN8" i="29" s="1"/>
  <c r="FC67" i="26"/>
  <c r="EY8" i="29" s="1"/>
  <c r="CJ67" i="26"/>
  <c r="CF8" i="29" s="1"/>
  <c r="DV67" i="26"/>
  <c r="DR8" i="29" s="1"/>
  <c r="I67" i="26"/>
  <c r="E8" i="29" s="1"/>
  <c r="FG67" i="26"/>
  <c r="FC8" i="29" s="1"/>
  <c r="BQ67" i="26"/>
  <c r="BM8" i="29" s="1"/>
  <c r="LY67" i="26"/>
  <c r="LU8" i="29" s="1"/>
  <c r="LB67" i="26"/>
  <c r="KX8" i="29" s="1"/>
  <c r="JQ67" i="26"/>
  <c r="JM8" i="29" s="1"/>
  <c r="OO67" i="26"/>
  <c r="OK8" i="29" s="1"/>
  <c r="LI67" i="26"/>
  <c r="LE8" i="29" s="1"/>
  <c r="LK82" i="26"/>
  <c r="IY67" i="26"/>
  <c r="IU8" i="29" s="1"/>
  <c r="NN67" i="26"/>
  <c r="NJ8" i="29" s="1"/>
  <c r="OJ67" i="26"/>
  <c r="OF8" i="29" s="1"/>
  <c r="LR67" i="26"/>
  <c r="LN8" i="29" s="1"/>
  <c r="FN67" i="26"/>
  <c r="FJ8" i="29" s="1"/>
  <c r="GW67" i="26"/>
  <c r="GS8" i="29" s="1"/>
  <c r="GM67" i="26"/>
  <c r="GI8" i="29" s="1"/>
  <c r="FW67" i="26"/>
  <c r="FS8" i="29" s="1"/>
  <c r="BS67" i="26"/>
  <c r="BO8" i="29" s="1"/>
  <c r="BB67" i="26"/>
  <c r="AX8" i="29" s="1"/>
  <c r="MN67" i="26"/>
  <c r="MJ8" i="29" s="1"/>
  <c r="JB67" i="26"/>
  <c r="IX8" i="29" s="1"/>
  <c r="LC71" i="26"/>
  <c r="IR82" i="26"/>
  <c r="LZ67" i="26"/>
  <c r="LV8" i="29" s="1"/>
  <c r="IH67" i="26"/>
  <c r="ID8" i="29" s="1"/>
  <c r="KA71" i="26"/>
  <c r="JS71" i="26"/>
  <c r="NJ67" i="26"/>
  <c r="NF8" i="29" s="1"/>
  <c r="MW67" i="26"/>
  <c r="MS8" i="29" s="1"/>
  <c r="MT67" i="26"/>
  <c r="MP8" i="29" s="1"/>
  <c r="KL65" i="26"/>
  <c r="KH6" i="29" s="1"/>
  <c r="KX71" i="26"/>
  <c r="NZ65" i="26"/>
  <c r="NV6" i="29" s="1"/>
  <c r="OL71" i="26"/>
  <c r="OZ65" i="26"/>
  <c r="OV6" i="29" s="1"/>
  <c r="OZ71" i="26"/>
  <c r="DA65" i="26"/>
  <c r="CW6" i="29" s="1"/>
  <c r="DA71" i="26"/>
  <c r="FZ71" i="26"/>
  <c r="FN65" i="26"/>
  <c r="FJ6" i="29" s="1"/>
  <c r="IQ71" i="26"/>
  <c r="IQ65" i="26"/>
  <c r="IM6" i="29" s="1"/>
  <c r="BK71" i="26"/>
  <c r="BK65" i="26"/>
  <c r="BG6" i="29" s="1"/>
  <c r="JK65" i="26"/>
  <c r="JG6" i="29" s="1"/>
  <c r="JW71" i="26"/>
  <c r="HV71" i="26"/>
  <c r="HJ71" i="26"/>
  <c r="HJ65" i="26"/>
  <c r="HF6" i="29" s="1"/>
  <c r="HR71" i="26"/>
  <c r="JF71" i="26"/>
  <c r="JF65" i="26"/>
  <c r="JB6" i="29" s="1"/>
  <c r="FT71" i="26"/>
  <c r="JT71" i="26"/>
  <c r="HD67" i="26"/>
  <c r="GZ8" i="29" s="1"/>
  <c r="LP65" i="26"/>
  <c r="LL6" i="29" s="1"/>
  <c r="LP71" i="26"/>
  <c r="NH65" i="26"/>
  <c r="ND6" i="29" s="1"/>
  <c r="NH71" i="26"/>
  <c r="NT71" i="26"/>
  <c r="MS67" i="26"/>
  <c r="MO8" i="29" s="1"/>
  <c r="OM71" i="26"/>
  <c r="OY71" i="26"/>
  <c r="OM65" i="26"/>
  <c r="OI6" i="29" s="1"/>
  <c r="KU67" i="26"/>
  <c r="KQ8" i="29" s="1"/>
  <c r="AA67" i="26"/>
  <c r="W8" i="29" s="1"/>
  <c r="CB67" i="26"/>
  <c r="BX8" i="29" s="1"/>
  <c r="EN67" i="26"/>
  <c r="EJ8" i="29" s="1"/>
  <c r="GZ67" i="26"/>
  <c r="GV8" i="29" s="1"/>
  <c r="AH67" i="26"/>
  <c r="AD8" i="29" s="1"/>
  <c r="L67" i="26"/>
  <c r="H8" i="29" s="1"/>
  <c r="OL67" i="26"/>
  <c r="OH8" i="29" s="1"/>
  <c r="OD67" i="26"/>
  <c r="NZ8" i="29" s="1"/>
  <c r="KX67" i="26"/>
  <c r="KT8" i="29" s="1"/>
  <c r="JI67" i="26"/>
  <c r="JE8" i="29" s="1"/>
  <c r="MY67" i="26"/>
  <c r="MU8" i="29" s="1"/>
  <c r="OC82" i="26"/>
  <c r="JA82" i="26"/>
  <c r="KD67" i="26"/>
  <c r="JZ8" i="29" s="1"/>
  <c r="NA67" i="26"/>
  <c r="MW8" i="29" s="1"/>
  <c r="NZ71" i="26"/>
  <c r="MU67" i="26"/>
  <c r="MQ8" i="29" s="1"/>
  <c r="NM82" i="26"/>
  <c r="IW82" i="26"/>
  <c r="KD71" i="26"/>
  <c r="JR65" i="26"/>
  <c r="JN6" i="29" s="1"/>
  <c r="KV65" i="26"/>
  <c r="KR6" i="29" s="1"/>
  <c r="KV71" i="26"/>
  <c r="KU65" i="26"/>
  <c r="KQ6" i="29" s="1"/>
  <c r="KU71" i="26"/>
  <c r="LG71" i="26"/>
  <c r="GX71" i="26"/>
  <c r="NC65" i="26"/>
  <c r="MY6" i="29" s="1"/>
  <c r="NO71" i="26"/>
  <c r="JG65" i="26"/>
  <c r="JC6" i="29" s="1"/>
  <c r="NI65" i="26"/>
  <c r="NE6" i="29" s="1"/>
  <c r="NS65" i="26"/>
  <c r="NO6" i="29" s="1"/>
  <c r="LK65" i="26"/>
  <c r="LG6" i="29" s="1"/>
  <c r="MD65" i="26"/>
  <c r="LZ6" i="29" s="1"/>
  <c r="HC65" i="26"/>
  <c r="GY6" i="29" s="1"/>
  <c r="IM65" i="26"/>
  <c r="II6" i="29" s="1"/>
  <c r="JV65" i="26"/>
  <c r="JR6" i="29" s="1"/>
  <c r="HI65" i="26"/>
  <c r="HE6" i="29" s="1"/>
  <c r="MA65" i="26"/>
  <c r="LW6" i="29" s="1"/>
  <c r="PB65" i="26"/>
  <c r="OX6" i="29" s="1"/>
  <c r="NO65" i="26"/>
  <c r="NK6" i="29" s="1"/>
  <c r="JC65" i="26"/>
  <c r="IY6" i="29" s="1"/>
  <c r="HZ65" i="26"/>
  <c r="HV6" i="29" s="1"/>
  <c r="PD65" i="26"/>
  <c r="OZ6" i="29" s="1"/>
  <c r="HU65" i="26"/>
  <c r="HQ6" i="29" s="1"/>
  <c r="JN65" i="26"/>
  <c r="JJ6" i="29" s="1"/>
  <c r="IH65" i="26"/>
  <c r="ID6" i="29" s="1"/>
  <c r="J65" i="26"/>
  <c r="F6" i="29" s="1"/>
  <c r="FB65" i="26"/>
  <c r="EX6" i="29" s="1"/>
  <c r="HQ65" i="26"/>
  <c r="HM6" i="29" s="1"/>
  <c r="IL65" i="26"/>
  <c r="IH6" i="29" s="1"/>
  <c r="OL82" i="26"/>
  <c r="OQ65" i="26"/>
  <c r="OM6" i="29" s="1"/>
  <c r="IC82" i="26"/>
  <c r="MF71" i="26"/>
  <c r="CH82" i="26"/>
  <c r="NU65" i="26"/>
  <c r="NQ6" i="29" s="1"/>
  <c r="JE65" i="26"/>
  <c r="JA6" i="29" s="1"/>
  <c r="MQ65" i="26"/>
  <c r="MM6" i="29" s="1"/>
  <c r="FT65" i="26"/>
  <c r="FP6" i="29" s="1"/>
  <c r="LI65" i="26"/>
  <c r="LE6" i="29" s="1"/>
  <c r="V65" i="26"/>
  <c r="R6" i="29" s="1"/>
  <c r="K65" i="26"/>
  <c r="G6" i="29" s="1"/>
  <c r="F65" i="26"/>
  <c r="B6" i="29" s="1"/>
  <c r="P65" i="26"/>
  <c r="L6" i="29" s="1"/>
  <c r="IB65" i="26"/>
  <c r="HX6" i="29" s="1"/>
  <c r="II65" i="26"/>
  <c r="IE6" i="29" s="1"/>
  <c r="OK65" i="26"/>
  <c r="OG6" i="29" s="1"/>
  <c r="MO65" i="26"/>
  <c r="MK6" i="29" s="1"/>
  <c r="NS71" i="26"/>
  <c r="OY65" i="26"/>
  <c r="OU6" i="29" s="1"/>
  <c r="KC65" i="26"/>
  <c r="JY6" i="29" s="1"/>
  <c r="DC82" i="26"/>
  <c r="MW65" i="26"/>
  <c r="MS6" i="29" s="1"/>
  <c r="NP65" i="26"/>
  <c r="NL6" i="29" s="1"/>
  <c r="DV65" i="26"/>
  <c r="DR6" i="29" s="1"/>
  <c r="BQ65" i="26"/>
  <c r="BM6" i="29" s="1"/>
  <c r="EZ65" i="26"/>
  <c r="EV6" i="29" s="1"/>
  <c r="G65" i="26"/>
  <c r="C6" i="29" s="1"/>
  <c r="JQ71" i="26"/>
  <c r="OX65" i="26"/>
  <c r="OT6" i="29" s="1"/>
  <c r="LT71" i="26"/>
  <c r="V71" i="26"/>
  <c r="MS65" i="26"/>
  <c r="MO6" i="29" s="1"/>
  <c r="LX65" i="26"/>
  <c r="LT6" i="29" s="1"/>
  <c r="JT65" i="26"/>
  <c r="JP6" i="29" s="1"/>
  <c r="HV65" i="26"/>
  <c r="HR6" i="29" s="1"/>
  <c r="KO82" i="26"/>
  <c r="HX71" i="26"/>
  <c r="FB71" i="26"/>
  <c r="MG65" i="26"/>
  <c r="MC6" i="29" s="1"/>
  <c r="LO65" i="26"/>
  <c r="LK6" i="29" s="1"/>
  <c r="DU82" i="26"/>
  <c r="HB65" i="26"/>
  <c r="GX6" i="29" s="1"/>
  <c r="NB65" i="26"/>
  <c r="MX6" i="29" s="1"/>
  <c r="NB71" i="26"/>
  <c r="ON65" i="26"/>
  <c r="OJ6" i="29" s="1"/>
  <c r="PG65" i="26"/>
  <c r="PC6" i="29" s="1"/>
  <c r="IZ65" i="26"/>
  <c r="IV6" i="29" s="1"/>
  <c r="JL71" i="26"/>
  <c r="JL65" i="26"/>
  <c r="JH6" i="29" s="1"/>
  <c r="EN71" i="26"/>
  <c r="GF65" i="26"/>
  <c r="GB6" i="29" s="1"/>
  <c r="LD65" i="26"/>
  <c r="KZ6" i="29" s="1"/>
  <c r="OE65" i="26"/>
  <c r="OA6" i="29" s="1"/>
  <c r="NR65" i="26"/>
  <c r="NN6" i="29" s="1"/>
  <c r="IF65" i="26"/>
  <c r="IB6" i="29" s="1"/>
  <c r="IV65" i="26"/>
  <c r="IR6" i="29" s="1"/>
  <c r="AA71" i="26"/>
  <c r="AA65" i="26"/>
  <c r="W6" i="29" s="1"/>
  <c r="LV65" i="26"/>
  <c r="LR6" i="29" s="1"/>
  <c r="NX65" i="26"/>
  <c r="NT6" i="29" s="1"/>
  <c r="OG65" i="26"/>
  <c r="OC6" i="29" s="1"/>
  <c r="GR65" i="26"/>
  <c r="GN6" i="29" s="1"/>
  <c r="ND65" i="26"/>
  <c r="MZ6" i="29" s="1"/>
  <c r="NC82" i="26"/>
  <c r="IR65" i="26"/>
  <c r="IN6" i="29" s="1"/>
  <c r="NL65" i="26"/>
  <c r="NH6" i="29" s="1"/>
  <c r="LA65" i="26"/>
  <c r="KW6" i="29" s="1"/>
  <c r="OS65" i="26"/>
  <c r="OO6" i="29" s="1"/>
  <c r="CV82" i="26"/>
  <c r="DE82" i="26"/>
  <c r="KH65" i="26"/>
  <c r="KD6" i="29" s="1"/>
  <c r="LY65" i="26"/>
  <c r="LU6" i="29" s="1"/>
  <c r="H65" i="26"/>
  <c r="D6" i="29" s="1"/>
  <c r="HX65" i="26"/>
  <c r="HT6" i="29" s="1"/>
  <c r="MH65" i="26"/>
  <c r="MD6" i="29" s="1"/>
  <c r="MK65" i="26"/>
  <c r="MG6" i="29" s="1"/>
  <c r="MU65" i="26"/>
  <c r="MQ6" i="29" s="1"/>
  <c r="OE82" i="26"/>
  <c r="JO82" i="26"/>
  <c r="KK65" i="26"/>
  <c r="KG6" i="29" s="1"/>
  <c r="NW65" i="26"/>
  <c r="NS6" i="29" s="1"/>
  <c r="OI71" i="26"/>
  <c r="KY65" i="26"/>
  <c r="KU6" i="29" s="1"/>
  <c r="CC65" i="26"/>
  <c r="BY6" i="29" s="1"/>
  <c r="KR82" i="26"/>
  <c r="BX82" i="26"/>
  <c r="CG82" i="26"/>
  <c r="MM65" i="26"/>
  <c r="MI6" i="29" s="1"/>
  <c r="M65" i="26"/>
  <c r="I6" i="29" s="1"/>
  <c r="KL82" i="26"/>
  <c r="OM82" i="26"/>
  <c r="JK82" i="26"/>
  <c r="MP82" i="26"/>
  <c r="OK82" i="26"/>
  <c r="JU82" i="26"/>
  <c r="JX65" i="26"/>
  <c r="JT6" i="29" s="1"/>
  <c r="GA65" i="26"/>
  <c r="FW6" i="29" s="1"/>
  <c r="IS65" i="26"/>
  <c r="IO6" i="29" s="1"/>
  <c r="OI65" i="26"/>
  <c r="OE6" i="29" s="1"/>
  <c r="EY82" i="26"/>
  <c r="LC65" i="26"/>
  <c r="KY6" i="29" s="1"/>
  <c r="MJ65" i="26"/>
  <c r="MF6" i="29" s="1"/>
  <c r="MG82" i="26"/>
  <c r="KT82" i="26"/>
  <c r="LH82" i="26"/>
  <c r="LR82" i="26"/>
  <c r="ME82" i="26"/>
  <c r="MI82" i="26"/>
  <c r="IJ65" i="26"/>
  <c r="IF6" i="29" s="1"/>
  <c r="IA82" i="26"/>
  <c r="KJ65" i="26"/>
  <c r="KF6" i="29" s="1"/>
  <c r="DV71" i="26"/>
  <c r="NE65" i="26"/>
  <c r="NA6" i="29" s="1"/>
  <c r="OT65" i="26"/>
  <c r="OP6" i="29" s="1"/>
  <c r="HH65" i="26"/>
  <c r="HD6" i="29" s="1"/>
  <c r="OA65" i="26"/>
  <c r="NW6" i="29" s="1"/>
  <c r="HK71" i="26"/>
  <c r="LB82" i="26"/>
  <c r="KN82" i="26"/>
  <c r="IC65" i="26"/>
  <c r="HY6" i="29" s="1"/>
  <c r="MX65" i="26"/>
  <c r="MT6" i="29" s="1"/>
  <c r="HT82" i="26"/>
  <c r="IX71" i="26"/>
  <c r="LN65" i="26"/>
  <c r="LJ6" i="29" s="1"/>
  <c r="KX65" i="26"/>
  <c r="KT6" i="29" s="1"/>
  <c r="IN82" i="26"/>
  <c r="HH82" i="26"/>
  <c r="HU82" i="26"/>
  <c r="IH82" i="26"/>
  <c r="F5" i="30"/>
  <c r="F7" i="30" s="1"/>
  <c r="F18" i="30"/>
  <c r="D6" i="30" s="1"/>
  <c r="D8" i="30"/>
  <c r="S82" i="26"/>
  <c r="DX82" i="26"/>
  <c r="CB82" i="26"/>
  <c r="NU71" i="26"/>
  <c r="KQ65" i="26"/>
  <c r="KM6" i="29" s="1"/>
  <c r="IU65" i="26"/>
  <c r="IQ6" i="29" s="1"/>
  <c r="OJ82" i="26"/>
  <c r="MH82" i="26"/>
  <c r="IJ82" i="26"/>
  <c r="OU71" i="26"/>
  <c r="NK71" i="26"/>
  <c r="IO82" i="26"/>
  <c r="MJ82" i="26"/>
  <c r="OB71" i="26"/>
  <c r="JJ82" i="26"/>
  <c r="KC82" i="26"/>
  <c r="HZ82" i="26"/>
  <c r="KZ82" i="26"/>
  <c r="HI82" i="26"/>
  <c r="DV82" i="26"/>
  <c r="OG71" i="26"/>
  <c r="IG82" i="26"/>
  <c r="HW82" i="26"/>
  <c r="HV82" i="26"/>
  <c r="AT82" i="26"/>
  <c r="AK82" i="26"/>
  <c r="PB71" i="26"/>
  <c r="JS65" i="26"/>
  <c r="JO6" i="29" s="1"/>
  <c r="JM71" i="26"/>
  <c r="KK82" i="26"/>
  <c r="II82" i="26"/>
  <c r="OQ82" i="26"/>
  <c r="NS82" i="26"/>
  <c r="MU82" i="26"/>
  <c r="LW82" i="26"/>
  <c r="KY82" i="26"/>
  <c r="KA82" i="26"/>
  <c r="JC82" i="26"/>
  <c r="LU82" i="26"/>
  <c r="HS82" i="26"/>
  <c r="HC82" i="26"/>
  <c r="HM82" i="26"/>
  <c r="FX82" i="26"/>
  <c r="ET82" i="26"/>
  <c r="CL82" i="26"/>
  <c r="AI82" i="26"/>
  <c r="FB82" i="26"/>
  <c r="CT82" i="26"/>
  <c r="FV82" i="26"/>
  <c r="EX82" i="26"/>
  <c r="DZ82" i="26"/>
  <c r="DB82" i="26"/>
  <c r="CD82" i="26"/>
  <c r="AG82" i="26"/>
  <c r="HB82" i="26"/>
  <c r="FG82" i="26"/>
  <c r="EI82" i="26"/>
  <c r="DK82" i="26"/>
  <c r="CM82" i="26"/>
  <c r="FW82" i="26"/>
  <c r="EA82" i="26"/>
  <c r="CK82" i="26"/>
  <c r="BM82" i="26"/>
  <c r="R82" i="26"/>
  <c r="NB82" i="26"/>
  <c r="JD82" i="26"/>
  <c r="JW82" i="26"/>
  <c r="CN82" i="26"/>
  <c r="MA82" i="26"/>
  <c r="NN82" i="26"/>
  <c r="JV82" i="26"/>
  <c r="OG82" i="26"/>
  <c r="KI82" i="26"/>
  <c r="OX82" i="26"/>
  <c r="LX82" i="26"/>
  <c r="MD82" i="26"/>
  <c r="IL82" i="26"/>
  <c r="LV82" i="26"/>
  <c r="OA82" i="26"/>
  <c r="HG82" i="26"/>
  <c r="HF82" i="26"/>
  <c r="HK82" i="26"/>
  <c r="HJ82" i="26"/>
  <c r="GP82" i="26"/>
  <c r="EH82" i="26"/>
  <c r="BZ82" i="26"/>
  <c r="AC82" i="26"/>
  <c r="BV82" i="26"/>
  <c r="HN82" i="26"/>
  <c r="GC82" i="26"/>
  <c r="GO82" i="26"/>
  <c r="EG82" i="26"/>
  <c r="CQ82" i="26"/>
  <c r="DA82" i="26"/>
  <c r="PH82" i="26"/>
  <c r="NF82" i="26"/>
  <c r="LD82" i="26"/>
  <c r="KF82" i="26"/>
  <c r="JH82" i="26"/>
  <c r="OO82" i="26"/>
  <c r="NQ82" i="26"/>
  <c r="MS82" i="26"/>
  <c r="LO82" i="26"/>
  <c r="KQ82" i="26"/>
  <c r="JM82" i="26"/>
  <c r="ON82" i="26"/>
  <c r="NP82" i="26"/>
  <c r="MR82" i="26"/>
  <c r="LT82" i="26"/>
  <c r="KV82" i="26"/>
  <c r="JX82" i="26"/>
  <c r="IZ82" i="26"/>
  <c r="OY82" i="26"/>
  <c r="NU82" i="26"/>
  <c r="MW82" i="26"/>
  <c r="LY82" i="26"/>
  <c r="LA82" i="26"/>
  <c r="IY82" i="26"/>
  <c r="OF82" i="26"/>
  <c r="LF82" i="26"/>
  <c r="PD82" i="26"/>
  <c r="OW82" i="26"/>
  <c r="NY82" i="26"/>
  <c r="NA82" i="26"/>
  <c r="MC82" i="26"/>
  <c r="LE82" i="26"/>
  <c r="KG82" i="26"/>
  <c r="JI82" i="26"/>
  <c r="HO82" i="26"/>
  <c r="HE82" i="26"/>
  <c r="HD82" i="26"/>
  <c r="CX82" i="26"/>
  <c r="HX82" i="26"/>
  <c r="CF82" i="26"/>
  <c r="JY82" i="26"/>
  <c r="CP82" i="26"/>
  <c r="GQ82" i="26"/>
  <c r="CY82" i="26"/>
  <c r="CA82" i="26"/>
  <c r="CC82" i="26"/>
  <c r="FO82" i="26"/>
  <c r="EQ82" i="26"/>
  <c r="DS82" i="26"/>
  <c r="CU82" i="26"/>
  <c r="BW82" i="26"/>
  <c r="PB82" i="26"/>
  <c r="OD82" i="26"/>
  <c r="MZ82" i="26"/>
  <c r="MB82" i="26"/>
  <c r="KX82" i="26"/>
  <c r="JZ82" i="26"/>
  <c r="JB82" i="26"/>
  <c r="PG82" i="26"/>
  <c r="OI82" i="26"/>
  <c r="NK82" i="26"/>
  <c r="MM82" i="26"/>
  <c r="LI82" i="26"/>
  <c r="JG82" i="26"/>
  <c r="LL82" i="26"/>
  <c r="PF82" i="26"/>
  <c r="OH82" i="26"/>
  <c r="NJ82" i="26"/>
  <c r="ML82" i="26"/>
  <c r="LN82" i="26"/>
  <c r="KP82" i="26"/>
  <c r="JR82" i="26"/>
  <c r="IT82" i="26"/>
  <c r="MV82" i="26"/>
  <c r="OS82" i="26"/>
  <c r="NO82" i="26"/>
  <c r="MQ82" i="26"/>
  <c r="LS82" i="26"/>
  <c r="KU82" i="26"/>
  <c r="JQ82" i="26"/>
  <c r="IS82" i="26"/>
  <c r="NH82" i="26"/>
  <c r="KH82" i="26"/>
  <c r="NZ82" i="26"/>
  <c r="KB82" i="26"/>
  <c r="IE82" i="26"/>
  <c r="HY82" i="26"/>
  <c r="HQ82" i="26"/>
  <c r="HP82" i="26"/>
  <c r="CR82" i="26"/>
  <c r="AP82" i="26"/>
  <c r="DF82" i="26"/>
  <c r="HR82" i="26"/>
  <c r="DD82" i="26"/>
  <c r="DH82" i="26"/>
  <c r="CJ82" i="26"/>
  <c r="CS82" i="26"/>
  <c r="BU82" i="26"/>
  <c r="HA82" i="26"/>
  <c r="FE82" i="26"/>
  <c r="DI82" i="26"/>
  <c r="GS82" i="26"/>
  <c r="GG82" i="26"/>
  <c r="BP82" i="26"/>
  <c r="BD82" i="26"/>
  <c r="BT82" i="26"/>
  <c r="BH82" i="26"/>
  <c r="BR82" i="26"/>
  <c r="BF82" i="26"/>
  <c r="AU82" i="26"/>
  <c r="Y82" i="26"/>
  <c r="BI82" i="26"/>
  <c r="AW82" i="26"/>
  <c r="GA82" i="26"/>
  <c r="FC82" i="26"/>
  <c r="EE82" i="26"/>
  <c r="AL82" i="26"/>
  <c r="EJ82" i="26"/>
  <c r="GD82" i="26"/>
  <c r="FR82" i="26"/>
  <c r="DJ82" i="26"/>
  <c r="BN82" i="26"/>
  <c r="BB82" i="26"/>
  <c r="FL82" i="26"/>
  <c r="GX82" i="26"/>
  <c r="GL82" i="26"/>
  <c r="EP82" i="26"/>
  <c r="GZ82" i="26"/>
  <c r="GN82" i="26"/>
  <c r="BL82" i="26"/>
  <c r="AZ82" i="26"/>
  <c r="FK82" i="26"/>
  <c r="DO82" i="26"/>
  <c r="AH82" i="26"/>
  <c r="GV82" i="26"/>
  <c r="GJ82" i="26"/>
  <c r="FF82" i="26"/>
  <c r="AV82" i="26"/>
  <c r="W82" i="26"/>
  <c r="GT82" i="26"/>
  <c r="GH82" i="26"/>
  <c r="FJ82" i="26"/>
  <c r="EL82" i="26"/>
  <c r="DN82" i="26"/>
  <c r="U82" i="26"/>
  <c r="GE82" i="26"/>
  <c r="FS82" i="26"/>
  <c r="EU82" i="26"/>
  <c r="DW82" i="26"/>
  <c r="AD82" i="26"/>
  <c r="BO82" i="26"/>
  <c r="BC82" i="26"/>
  <c r="BJ82" i="26"/>
  <c r="AX82" i="26"/>
  <c r="AQ82" i="26"/>
  <c r="FU82" i="26"/>
  <c r="EW82" i="26"/>
  <c r="DY82" i="26"/>
  <c r="BQ82" i="26"/>
  <c r="BE82" i="26"/>
  <c r="AF82" i="26"/>
  <c r="GF82" i="26"/>
  <c r="FT82" i="26"/>
  <c r="EB82" i="26"/>
  <c r="GY82" i="26"/>
  <c r="GM82" i="26"/>
  <c r="BK82" i="26"/>
  <c r="AY82" i="26"/>
  <c r="Z82" i="26"/>
  <c r="FH82" i="26"/>
  <c r="DL82" i="26"/>
  <c r="FN82" i="26"/>
  <c r="DR82" i="26"/>
  <c r="AR82" i="26"/>
  <c r="GB82" i="26"/>
  <c r="FD82" i="26"/>
  <c r="EF82" i="26"/>
  <c r="AM82" i="26"/>
  <c r="GW82" i="26"/>
  <c r="GK82" i="26"/>
  <c r="FM82" i="26"/>
  <c r="EO82" i="26"/>
  <c r="DQ82" i="26"/>
  <c r="X82" i="26"/>
  <c r="EN82" i="26"/>
  <c r="GU82" i="26"/>
  <c r="GI82" i="26"/>
  <c r="EM82" i="26"/>
  <c r="BS82" i="26"/>
  <c r="BG82" i="26"/>
  <c r="AO82" i="26"/>
  <c r="NL71" i="26"/>
  <c r="IC71" i="26"/>
  <c r="JB71" i="26"/>
  <c r="LO71" i="26"/>
  <c r="H54" i="28"/>
  <c r="IP71" i="26"/>
  <c r="LH71" i="26"/>
  <c r="MX71" i="26"/>
  <c r="JJ71" i="26"/>
  <c r="H50" i="28"/>
  <c r="H17" i="28"/>
  <c r="Z3" i="29"/>
  <c r="AP2" i="26"/>
  <c r="AE2" i="26"/>
  <c r="AF2" i="26" s="1"/>
  <c r="AG2" i="26" s="1"/>
  <c r="AH2" i="26" s="1"/>
  <c r="AI2" i="26" s="1"/>
  <c r="AJ2" i="26" s="1"/>
  <c r="AK2" i="26" s="1"/>
  <c r="AL2" i="26" s="1"/>
  <c r="AM2" i="26" s="1"/>
  <c r="AN2" i="26" s="1"/>
  <c r="AO2" i="26" s="1"/>
  <c r="PD71" i="26"/>
  <c r="IO71" i="26"/>
  <c r="NX71" i="26"/>
  <c r="C5" i="27"/>
  <c r="JV71" i="26"/>
  <c r="NR71" i="26"/>
  <c r="IN71" i="26"/>
  <c r="IV71" i="26"/>
  <c r="JJ65" i="26"/>
  <c r="JF6" i="29" s="1"/>
  <c r="MS71" i="26"/>
  <c r="OD71" i="26"/>
  <c r="NE71" i="26"/>
  <c r="JX71" i="26"/>
  <c r="NF65" i="26"/>
  <c r="NB6" i="29" s="1"/>
  <c r="OR65" i="26"/>
  <c r="ON6" i="29" s="1"/>
  <c r="C24" i="30"/>
  <c r="LF71" i="26"/>
  <c r="C10" i="30"/>
  <c r="C22" i="30" s="1"/>
  <c r="C36" i="30" s="1"/>
  <c r="A12" i="30"/>
  <c r="C7" i="30"/>
  <c r="C26" i="30" s="1"/>
  <c r="JE71" i="26"/>
  <c r="FN71" i="26"/>
  <c r="H72" i="28"/>
  <c r="KF65" i="26"/>
  <c r="KB6" i="29" s="1"/>
  <c r="KF71" i="26"/>
  <c r="MR65" i="26"/>
  <c r="MN6" i="29" s="1"/>
  <c r="MR71" i="26"/>
  <c r="C8" i="30"/>
  <c r="C5" i="30"/>
  <c r="MN71" i="26"/>
  <c r="JR71" i="26"/>
  <c r="C9" i="30"/>
  <c r="C21" i="30" s="1"/>
  <c r="C35" i="30" s="1"/>
  <c r="OP71" i="26"/>
  <c r="MB71" i="26"/>
  <c r="KL71" i="26"/>
  <c r="H11" i="28"/>
  <c r="LH65" i="26"/>
  <c r="LD6" i="29" s="1"/>
  <c r="C32" i="30"/>
  <c r="NJ71" i="26"/>
  <c r="IY65" i="26"/>
  <c r="IU6" i="29" s="1"/>
  <c r="IY71" i="26"/>
  <c r="JK71" i="26"/>
  <c r="IA71" i="26"/>
  <c r="IA65" i="26"/>
  <c r="HW6" i="29" s="1"/>
  <c r="C25" i="30"/>
  <c r="ND71" i="26"/>
  <c r="FD65" i="26"/>
  <c r="EZ6" i="29" s="1"/>
  <c r="FD71" i="26"/>
  <c r="AV65" i="26"/>
  <c r="AR6" i="29" s="1"/>
  <c r="AV71" i="26"/>
  <c r="BD65" i="26"/>
  <c r="AZ6" i="29" s="1"/>
  <c r="BD71" i="26"/>
  <c r="EO65" i="26"/>
  <c r="EK6" i="29" s="1"/>
  <c r="EO71" i="26"/>
  <c r="BU65" i="26"/>
  <c r="BQ6" i="29" s="1"/>
  <c r="BU71" i="26"/>
  <c r="DX65" i="26"/>
  <c r="DT6" i="29" s="1"/>
  <c r="DX71" i="26"/>
  <c r="EJ71" i="26"/>
  <c r="CS65" i="26"/>
  <c r="CO6" i="29" s="1"/>
  <c r="CS71" i="26"/>
  <c r="AW65" i="26"/>
  <c r="AS6" i="29" s="1"/>
  <c r="AW71" i="26"/>
  <c r="GZ65" i="26"/>
  <c r="GV6" i="29" s="1"/>
  <c r="GZ71" i="26"/>
  <c r="GH65" i="26"/>
  <c r="GD6" i="29" s="1"/>
  <c r="GH71" i="26"/>
  <c r="FP65" i="26"/>
  <c r="FL6" i="29" s="1"/>
  <c r="FP71" i="26"/>
  <c r="EX65" i="26"/>
  <c r="ET6" i="29" s="1"/>
  <c r="EX71" i="26"/>
  <c r="EF65" i="26"/>
  <c r="EB6" i="29" s="1"/>
  <c r="EF71" i="26"/>
  <c r="GO65" i="26"/>
  <c r="GK6" i="29" s="1"/>
  <c r="GO71" i="26"/>
  <c r="FW65" i="26"/>
  <c r="FS6" i="29" s="1"/>
  <c r="FW71" i="26"/>
  <c r="BZ65" i="26"/>
  <c r="BV6" i="29" s="1"/>
  <c r="BZ71" i="26"/>
  <c r="BH65" i="26"/>
  <c r="BD6" i="29" s="1"/>
  <c r="BH71" i="26"/>
  <c r="AP65" i="26"/>
  <c r="AL6" i="29" s="1"/>
  <c r="AP71" i="26"/>
  <c r="X65" i="26"/>
  <c r="T6" i="29" s="1"/>
  <c r="X71" i="26"/>
  <c r="FI65" i="26"/>
  <c r="FE6" i="29" s="1"/>
  <c r="FI71" i="26"/>
  <c r="DC65" i="26"/>
  <c r="CY6" i="29" s="1"/>
  <c r="DC71" i="26"/>
  <c r="DD65" i="26"/>
  <c r="CZ6" i="29" s="1"/>
  <c r="DD71" i="26"/>
  <c r="DP71" i="26"/>
  <c r="BO65" i="26"/>
  <c r="BK6" i="29" s="1"/>
  <c r="BO71" i="26"/>
  <c r="CT65" i="26"/>
  <c r="CP6" i="29" s="1"/>
  <c r="CT71" i="26"/>
  <c r="DF71" i="26"/>
  <c r="BP65" i="26"/>
  <c r="BL6" i="29" s="1"/>
  <c r="BP71" i="26"/>
  <c r="AX65" i="26"/>
  <c r="AT6" i="29" s="1"/>
  <c r="AX71" i="26"/>
  <c r="AF65" i="26"/>
  <c r="AB6" i="29" s="1"/>
  <c r="AF71" i="26"/>
  <c r="FS65" i="26"/>
  <c r="FO6" i="29" s="1"/>
  <c r="FS71" i="26"/>
  <c r="EI65" i="26"/>
  <c r="EE6" i="29" s="1"/>
  <c r="EI71" i="26"/>
  <c r="DK71" i="26"/>
  <c r="DK65" i="26"/>
  <c r="DG6" i="29" s="1"/>
  <c r="BI65" i="26"/>
  <c r="BE6" i="29" s="1"/>
  <c r="BI71" i="26"/>
  <c r="EL65" i="26"/>
  <c r="EH6" i="29" s="1"/>
  <c r="EL71" i="26"/>
  <c r="GC65" i="26"/>
  <c r="FY6" i="29" s="1"/>
  <c r="GC71" i="26"/>
  <c r="DU65" i="26"/>
  <c r="DQ6" i="29" s="1"/>
  <c r="DU71" i="26"/>
  <c r="BV65" i="26"/>
  <c r="BR6" i="29" s="1"/>
  <c r="BV71" i="26"/>
  <c r="BX65" i="26"/>
  <c r="BT6" i="29" s="1"/>
  <c r="BX71" i="26"/>
  <c r="EM65" i="26"/>
  <c r="EI6" i="29" s="1"/>
  <c r="EM71" i="26"/>
  <c r="DG65" i="26"/>
  <c r="DC6" i="29" s="1"/>
  <c r="DG71" i="26"/>
  <c r="BS65" i="26"/>
  <c r="BO6" i="29" s="1"/>
  <c r="BS71" i="26"/>
  <c r="AI65" i="26"/>
  <c r="AE6" i="29" s="1"/>
  <c r="AI71" i="26"/>
  <c r="FF65" i="26"/>
  <c r="FB6" i="29" s="1"/>
  <c r="FF71" i="26"/>
  <c r="CA65" i="26"/>
  <c r="BW6" i="29" s="1"/>
  <c r="CA71" i="26"/>
  <c r="GQ65" i="26"/>
  <c r="GM6" i="29" s="1"/>
  <c r="GQ71" i="26"/>
  <c r="FM65" i="26"/>
  <c r="FI6" i="29" s="1"/>
  <c r="FM71" i="26"/>
  <c r="DH65" i="26"/>
  <c r="DD6" i="29" s="1"/>
  <c r="DT71" i="26"/>
  <c r="DH71" i="26"/>
  <c r="CJ65" i="26"/>
  <c r="CF6" i="29" s="1"/>
  <c r="CJ71" i="26"/>
  <c r="BR65" i="26"/>
  <c r="BN6" i="29" s="1"/>
  <c r="BR71" i="26"/>
  <c r="AZ65" i="26"/>
  <c r="AV6" i="29" s="1"/>
  <c r="AZ71" i="26"/>
  <c r="AH65" i="26"/>
  <c r="AD6" i="29" s="1"/>
  <c r="AH71" i="26"/>
  <c r="GS65" i="26"/>
  <c r="GO6" i="29" s="1"/>
  <c r="GS71" i="26"/>
  <c r="EK65" i="26"/>
  <c r="EG6" i="29" s="1"/>
  <c r="EK71" i="26"/>
  <c r="EW71" i="26"/>
  <c r="DS65" i="26"/>
  <c r="DO6" i="29" s="1"/>
  <c r="DS71" i="26"/>
  <c r="EG65" i="26"/>
  <c r="EC6" i="29" s="1"/>
  <c r="EG71" i="26"/>
  <c r="DO65" i="26"/>
  <c r="DK6" i="29" s="1"/>
  <c r="DO71" i="26"/>
  <c r="CW65" i="26"/>
  <c r="CS6" i="29" s="1"/>
  <c r="CW71" i="26"/>
  <c r="CE65" i="26"/>
  <c r="CA6" i="29" s="1"/>
  <c r="CE71" i="26"/>
  <c r="BM65" i="26"/>
  <c r="BI6" i="29" s="1"/>
  <c r="BM71" i="26"/>
  <c r="AU71" i="26"/>
  <c r="AU65" i="26"/>
  <c r="AQ6" i="29" s="1"/>
  <c r="GP65" i="26"/>
  <c r="GL6" i="29" s="1"/>
  <c r="GP71" i="26"/>
  <c r="FR65" i="26"/>
  <c r="FN6" i="29" s="1"/>
  <c r="FR71" i="26"/>
  <c r="T65" i="26"/>
  <c r="P6" i="29" s="1"/>
  <c r="T71" i="26"/>
  <c r="BK67" i="26"/>
  <c r="BG8" i="29" s="1"/>
  <c r="FY67" i="26"/>
  <c r="FU8" i="29" s="1"/>
  <c r="DR67" i="26"/>
  <c r="DN8" i="29" s="1"/>
  <c r="BI67" i="26"/>
  <c r="BE8" i="29" s="1"/>
  <c r="DQ67" i="26"/>
  <c r="DM8" i="29" s="1"/>
  <c r="CP67" i="26"/>
  <c r="CL8" i="29" s="1"/>
  <c r="CN67" i="26"/>
  <c r="CJ8" i="29" s="1"/>
  <c r="AB67" i="26"/>
  <c r="X8" i="29" s="1"/>
  <c r="EW67" i="26"/>
  <c r="ES8" i="29" s="1"/>
  <c r="EV67" i="26"/>
  <c r="ER8" i="29" s="1"/>
  <c r="CM67" i="26"/>
  <c r="CI8" i="29" s="1"/>
  <c r="AE67" i="26"/>
  <c r="AA8" i="29" s="1"/>
  <c r="AC67" i="26"/>
  <c r="Y8" i="29" s="1"/>
  <c r="AL65" i="26"/>
  <c r="AH6" i="29" s="1"/>
  <c r="AL71" i="26"/>
  <c r="DE65" i="26"/>
  <c r="DA6" i="29" s="1"/>
  <c r="DE71" i="26"/>
  <c r="AE65" i="26"/>
  <c r="AA6" i="29" s="1"/>
  <c r="AE71" i="26"/>
  <c r="N67" i="26"/>
  <c r="J8" i="29" s="1"/>
  <c r="DR65" i="26"/>
  <c r="DN6" i="29" s="1"/>
  <c r="DR71" i="26"/>
  <c r="CH71" i="26"/>
  <c r="GE65" i="26"/>
  <c r="GA6" i="29" s="1"/>
  <c r="GE71" i="26"/>
  <c r="FG65" i="26"/>
  <c r="FC6" i="29" s="1"/>
  <c r="FG71" i="26"/>
  <c r="EU65" i="26"/>
  <c r="EQ6" i="29" s="1"/>
  <c r="EU71" i="26"/>
  <c r="CG65" i="26"/>
  <c r="CC6" i="29" s="1"/>
  <c r="CG71" i="26"/>
  <c r="AQ65" i="26"/>
  <c r="AM6" i="29" s="1"/>
  <c r="AQ71" i="26"/>
  <c r="Y65" i="26"/>
  <c r="U6" i="29" s="1"/>
  <c r="Y71" i="26"/>
  <c r="FV65" i="26"/>
  <c r="FR6" i="29" s="1"/>
  <c r="FV71" i="26"/>
  <c r="FO65" i="26"/>
  <c r="FK6" i="29" s="1"/>
  <c r="FO71" i="26"/>
  <c r="GA71" i="26"/>
  <c r="FA65" i="26"/>
  <c r="EW6" i="29" s="1"/>
  <c r="FA71" i="26"/>
  <c r="DQ65" i="26"/>
  <c r="DM6" i="29" s="1"/>
  <c r="DQ71" i="26"/>
  <c r="CV65" i="26"/>
  <c r="CR6" i="29" s="1"/>
  <c r="CV71" i="26"/>
  <c r="BF65" i="26"/>
  <c r="BB6" i="29" s="1"/>
  <c r="BF71" i="26"/>
  <c r="AN65" i="26"/>
  <c r="AJ6" i="29" s="1"/>
  <c r="AN71" i="26"/>
  <c r="GU65" i="26"/>
  <c r="GQ6" i="29" s="1"/>
  <c r="GU71" i="26"/>
  <c r="FE65" i="26"/>
  <c r="FA6" i="29" s="1"/>
  <c r="FE71" i="26"/>
  <c r="BN65" i="26"/>
  <c r="BJ6" i="29" s="1"/>
  <c r="BN71" i="26"/>
  <c r="GY65" i="26"/>
  <c r="GU6" i="29" s="1"/>
  <c r="GY71" i="26"/>
  <c r="EQ65" i="26"/>
  <c r="EM6" i="29" s="1"/>
  <c r="EQ71" i="26"/>
  <c r="BA65" i="26"/>
  <c r="AW6" i="29" s="1"/>
  <c r="BA71" i="26"/>
  <c r="EH65" i="26"/>
  <c r="ED6" i="29" s="1"/>
  <c r="EH71" i="26"/>
  <c r="AK65" i="26"/>
  <c r="AG6" i="29" s="1"/>
  <c r="AK71" i="26"/>
  <c r="GT65" i="26"/>
  <c r="GP6" i="29" s="1"/>
  <c r="GT71" i="26"/>
  <c r="GB65" i="26"/>
  <c r="FX6" i="29" s="1"/>
  <c r="GB71" i="26"/>
  <c r="ER65" i="26"/>
  <c r="EN6" i="29" s="1"/>
  <c r="ER71" i="26"/>
  <c r="DZ65" i="26"/>
  <c r="DV6" i="29" s="1"/>
  <c r="DZ71" i="26"/>
  <c r="GI65" i="26"/>
  <c r="GE6" i="29" s="1"/>
  <c r="GI71" i="26"/>
  <c r="FQ65" i="26"/>
  <c r="FM6" i="29" s="1"/>
  <c r="FQ71" i="26"/>
  <c r="EY65" i="26"/>
  <c r="EU6" i="29" s="1"/>
  <c r="EY71" i="26"/>
  <c r="CL65" i="26"/>
  <c r="CH6" i="29" s="1"/>
  <c r="CL71" i="26"/>
  <c r="BT65" i="26"/>
  <c r="BP6" i="29" s="1"/>
  <c r="BT71" i="26"/>
  <c r="BB65" i="26"/>
  <c r="AX6" i="29" s="1"/>
  <c r="BB71" i="26"/>
  <c r="R65" i="26"/>
  <c r="N6" i="29" s="1"/>
  <c r="R71" i="26"/>
  <c r="FU65" i="26"/>
  <c r="FQ6" i="29" s="1"/>
  <c r="FU71" i="26"/>
  <c r="FC65" i="26"/>
  <c r="EY6" i="29" s="1"/>
  <c r="FC71" i="26"/>
  <c r="EA65" i="26"/>
  <c r="DW6" i="29" s="1"/>
  <c r="EA71" i="26"/>
  <c r="ET65" i="26"/>
  <c r="EP6" i="29" s="1"/>
  <c r="ET71" i="26"/>
  <c r="CX65" i="26"/>
  <c r="CT6" i="29" s="1"/>
  <c r="DJ71" i="26"/>
  <c r="CX71" i="26"/>
  <c r="CZ65" i="26"/>
  <c r="CV6" i="29" s="1"/>
  <c r="CZ71" i="26"/>
  <c r="ED65" i="26"/>
  <c r="DZ6" i="29" s="1"/>
  <c r="EP71" i="26"/>
  <c r="ED71" i="26"/>
  <c r="CB65" i="26"/>
  <c r="BX6" i="29" s="1"/>
  <c r="CB71" i="26"/>
  <c r="BJ65" i="26"/>
  <c r="BF6" i="29" s="1"/>
  <c r="BJ71" i="26"/>
  <c r="Z65" i="26"/>
  <c r="V6" i="29" s="1"/>
  <c r="Z71" i="26"/>
  <c r="GW65" i="26"/>
  <c r="GS6" i="29" s="1"/>
  <c r="GW71" i="26"/>
  <c r="DW65" i="26"/>
  <c r="DS6" i="29" s="1"/>
  <c r="DW71" i="26"/>
  <c r="CY65" i="26"/>
  <c r="CU6" i="29" s="1"/>
  <c r="CY71" i="26"/>
  <c r="BC65" i="26"/>
  <c r="AY6" i="29" s="1"/>
  <c r="BC71" i="26"/>
  <c r="GN65" i="26"/>
  <c r="GJ6" i="29" s="1"/>
  <c r="GN71" i="26"/>
  <c r="CF65" i="26"/>
  <c r="CB6" i="29" s="1"/>
  <c r="CF71" i="26"/>
  <c r="AD65" i="26"/>
  <c r="Z6" i="29" s="1"/>
  <c r="AD71" i="26"/>
  <c r="GD65" i="26"/>
  <c r="FZ6" i="29" s="1"/>
  <c r="GD71" i="26"/>
  <c r="GK65" i="26"/>
  <c r="GG6" i="29" s="1"/>
  <c r="GK71" i="26"/>
  <c r="DN65" i="26"/>
  <c r="DJ6" i="29" s="1"/>
  <c r="DN71" i="26"/>
  <c r="Q65" i="26"/>
  <c r="M6" i="29" s="1"/>
  <c r="AC71" i="26"/>
  <c r="GG65" i="26"/>
  <c r="GC6" i="29" s="1"/>
  <c r="GG71" i="26"/>
  <c r="DY65" i="26"/>
  <c r="DU6" i="29" s="1"/>
  <c r="DY71" i="26"/>
  <c r="CK65" i="26"/>
  <c r="CG6" i="29" s="1"/>
  <c r="CK71" i="26"/>
  <c r="GV65" i="26"/>
  <c r="GR6" i="29" s="1"/>
  <c r="GV71" i="26"/>
  <c r="EC65" i="26"/>
  <c r="DY6" i="29" s="1"/>
  <c r="EC71" i="26"/>
  <c r="FJ65" i="26"/>
  <c r="FF6" i="29" s="1"/>
  <c r="FJ71" i="26"/>
  <c r="DB65" i="26"/>
  <c r="CX6" i="29" s="1"/>
  <c r="DB71" i="26"/>
  <c r="CD65" i="26"/>
  <c r="BZ6" i="29" s="1"/>
  <c r="CP71" i="26"/>
  <c r="CD71" i="26"/>
  <c r="BL65" i="26"/>
  <c r="BH6" i="29" s="1"/>
  <c r="BL71" i="26"/>
  <c r="AT71" i="26"/>
  <c r="AT65" i="26"/>
  <c r="AP6" i="29" s="1"/>
  <c r="W65" i="26"/>
  <c r="S6" i="29" s="1"/>
  <c r="W71" i="26"/>
  <c r="HA65" i="26"/>
  <c r="GW6" i="29" s="1"/>
  <c r="HA71" i="26"/>
  <c r="FK65" i="26"/>
  <c r="FG6" i="29" s="1"/>
  <c r="FK71" i="26"/>
  <c r="ES65" i="26"/>
  <c r="EO6" i="29" s="1"/>
  <c r="ES71" i="26"/>
  <c r="AJ65" i="26"/>
  <c r="AF6" i="29" s="1"/>
  <c r="AJ71" i="26"/>
  <c r="GM65" i="26"/>
  <c r="GI6" i="29" s="1"/>
  <c r="GM71" i="26"/>
  <c r="EE65" i="26"/>
  <c r="EA6" i="29" s="1"/>
  <c r="EE71" i="26"/>
  <c r="DM65" i="26"/>
  <c r="DI6" i="29" s="1"/>
  <c r="DM71" i="26"/>
  <c r="DI65" i="26"/>
  <c r="DE6" i="29" s="1"/>
  <c r="DI71" i="26"/>
  <c r="CQ65" i="26"/>
  <c r="CM6" i="29" s="1"/>
  <c r="CQ71" i="26"/>
  <c r="BY65" i="26"/>
  <c r="BU6" i="29" s="1"/>
  <c r="BY71" i="26"/>
  <c r="BG65" i="26"/>
  <c r="BC6" i="29" s="1"/>
  <c r="BG71" i="26"/>
  <c r="AO65" i="26"/>
  <c r="AK6" i="29" s="1"/>
  <c r="AO71" i="26"/>
  <c r="FL65" i="26"/>
  <c r="FH6" i="29" s="1"/>
  <c r="FL71" i="26"/>
  <c r="FX71" i="26"/>
  <c r="CR65" i="26"/>
  <c r="CN6" i="29" s="1"/>
  <c r="CR71" i="26"/>
  <c r="EY67" i="26"/>
  <c r="EU8" i="29" s="1"/>
  <c r="S67" i="26"/>
  <c r="O8" i="29" s="1"/>
  <c r="CM65" i="26"/>
  <c r="CI6" i="29" s="1"/>
  <c r="CM71" i="26"/>
  <c r="DL71" i="26"/>
  <c r="DL65" i="26"/>
  <c r="DH6" i="29" s="1"/>
  <c r="CN65" i="26"/>
  <c r="CJ6" i="29" s="1"/>
  <c r="CN71" i="26"/>
  <c r="AR65" i="26"/>
  <c r="AN6" i="29" s="1"/>
  <c r="AR71" i="26"/>
  <c r="FY65" i="26"/>
  <c r="FU6" i="29" s="1"/>
  <c r="FY71" i="26"/>
  <c r="S65" i="26"/>
  <c r="O6" i="29" s="1"/>
  <c r="S71" i="26"/>
  <c r="F17" i="30" l="1"/>
  <c r="C19" i="30"/>
  <c r="C33" i="30" s="1"/>
  <c r="F24" i="30"/>
  <c r="F31" i="30" s="1"/>
  <c r="D5" i="30" s="1"/>
  <c r="C28" i="30"/>
  <c r="AL3" i="29"/>
  <c r="AQ2" i="26"/>
  <c r="AR2" i="26" s="1"/>
  <c r="AS2" i="26" s="1"/>
  <c r="AT2" i="26" s="1"/>
  <c r="AU2" i="26" s="1"/>
  <c r="AV2" i="26" s="1"/>
  <c r="AW2" i="26" s="1"/>
  <c r="AX2" i="26" s="1"/>
  <c r="AY2" i="26" s="1"/>
  <c r="AZ2" i="26" s="1"/>
  <c r="BA2" i="26" s="1"/>
  <c r="BB2" i="26"/>
  <c r="C29" i="30"/>
  <c r="C17" i="30"/>
  <c r="C31" i="30" s="1"/>
  <c r="A5" i="30" s="1"/>
  <c r="C27" i="30"/>
  <c r="C20" i="30"/>
  <c r="F26" i="30"/>
  <c r="F33" i="30" s="1"/>
  <c r="F19" i="30"/>
  <c r="BN2" i="26" l="1"/>
  <c r="AX3" i="29"/>
  <c r="BC2" i="26"/>
  <c r="BD2" i="26" s="1"/>
  <c r="BE2" i="26" s="1"/>
  <c r="BF2" i="26" s="1"/>
  <c r="BG2" i="26" s="1"/>
  <c r="BH2" i="26" s="1"/>
  <c r="BI2" i="26" s="1"/>
  <c r="BJ2" i="26" s="1"/>
  <c r="BK2" i="26" s="1"/>
  <c r="BL2" i="26" s="1"/>
  <c r="BM2" i="26" s="1"/>
  <c r="C30" i="30"/>
  <c r="C23" i="30"/>
  <c r="C34" i="30"/>
  <c r="A8" i="30" s="1"/>
  <c r="BZ2" i="26" l="1"/>
  <c r="BJ3" i="29"/>
  <c r="BO2" i="26"/>
  <c r="BP2" i="26" s="1"/>
  <c r="BQ2" i="26" s="1"/>
  <c r="BR2" i="26" s="1"/>
  <c r="BS2" i="26" s="1"/>
  <c r="BT2" i="26" s="1"/>
  <c r="BU2" i="26" s="1"/>
  <c r="BV2" i="26" s="1"/>
  <c r="BW2" i="26" s="1"/>
  <c r="BX2" i="26" s="1"/>
  <c r="BY2" i="26" s="1"/>
  <c r="C37" i="30"/>
  <c r="A11" i="30" s="1"/>
  <c r="CA2" i="26" l="1"/>
  <c r="CB2" i="26" s="1"/>
  <c r="CC2" i="26" s="1"/>
  <c r="CD2" i="26" s="1"/>
  <c r="CE2" i="26" s="1"/>
  <c r="CF2" i="26" s="1"/>
  <c r="CG2" i="26" s="1"/>
  <c r="CH2" i="26" s="1"/>
  <c r="CI2" i="26" s="1"/>
  <c r="CJ2" i="26" s="1"/>
  <c r="CK2" i="26" s="1"/>
  <c r="BV3" i="29"/>
  <c r="CL2" i="26"/>
  <c r="CX2" i="26" l="1"/>
  <c r="CH3" i="29"/>
  <c r="CM2" i="26"/>
  <c r="CN2" i="26" s="1"/>
  <c r="CO2" i="26" s="1"/>
  <c r="CP2" i="26" s="1"/>
  <c r="CQ2" i="26" s="1"/>
  <c r="CR2" i="26" s="1"/>
  <c r="CS2" i="26" s="1"/>
  <c r="CT2" i="26" s="1"/>
  <c r="CU2" i="26" s="1"/>
  <c r="CV2" i="26" s="1"/>
  <c r="CW2" i="26" s="1"/>
  <c r="CT3" i="29" l="1"/>
  <c r="DJ2" i="26"/>
  <c r="CY2" i="26"/>
  <c r="CZ2" i="26" s="1"/>
  <c r="DA2" i="26" s="1"/>
  <c r="DB2" i="26" s="1"/>
  <c r="DC2" i="26" s="1"/>
  <c r="DD2" i="26" s="1"/>
  <c r="DE2" i="26" s="1"/>
  <c r="DF2" i="26" s="1"/>
  <c r="DG2" i="26" s="1"/>
  <c r="DH2" i="26" s="1"/>
  <c r="DI2" i="26" s="1"/>
  <c r="DF3" i="29" l="1"/>
  <c r="DV2" i="26"/>
  <c r="DK2" i="26"/>
  <c r="DL2" i="26" s="1"/>
  <c r="DM2" i="26" s="1"/>
  <c r="DN2" i="26" s="1"/>
  <c r="DO2" i="26" s="1"/>
  <c r="DP2" i="26" s="1"/>
  <c r="DQ2" i="26" s="1"/>
  <c r="DR2" i="26" s="1"/>
  <c r="DS2" i="26" s="1"/>
  <c r="DT2" i="26" s="1"/>
  <c r="DU2" i="26" s="1"/>
  <c r="DR3" i="29" l="1"/>
  <c r="EH2" i="26"/>
  <c r="DW2" i="26"/>
  <c r="DX2" i="26" s="1"/>
  <c r="DY2" i="26" s="1"/>
  <c r="DZ2" i="26" s="1"/>
  <c r="EA2" i="26" s="1"/>
  <c r="EB2" i="26" s="1"/>
  <c r="EC2" i="26" s="1"/>
  <c r="ED2" i="26" s="1"/>
  <c r="EE2" i="26" s="1"/>
  <c r="EF2" i="26" s="1"/>
  <c r="EG2" i="26" s="1"/>
  <c r="ET2" i="26" l="1"/>
  <c r="ED3" i="29"/>
  <c r="EI2" i="26"/>
  <c r="EJ2" i="26" s="1"/>
  <c r="EK2" i="26" s="1"/>
  <c r="EL2" i="26" s="1"/>
  <c r="EM2" i="26" s="1"/>
  <c r="EN2" i="26" s="1"/>
  <c r="EO2" i="26" s="1"/>
  <c r="EP2" i="26" s="1"/>
  <c r="EQ2" i="26" s="1"/>
  <c r="ER2" i="26" s="1"/>
  <c r="ES2" i="26" s="1"/>
  <c r="EU2" i="26" l="1"/>
  <c r="EV2" i="26" s="1"/>
  <c r="EW2" i="26" s="1"/>
  <c r="EX2" i="26" s="1"/>
  <c r="EY2" i="26" s="1"/>
  <c r="EZ2" i="26" s="1"/>
  <c r="FA2" i="26" s="1"/>
  <c r="FB2" i="26" s="1"/>
  <c r="FC2" i="26" s="1"/>
  <c r="FD2" i="26" s="1"/>
  <c r="FE2" i="26" s="1"/>
  <c r="EP3" i="29"/>
  <c r="FF2" i="26"/>
  <c r="FR2" i="26" l="1"/>
  <c r="FB3" i="29"/>
  <c r="FG2" i="26"/>
  <c r="FH2" i="26" s="1"/>
  <c r="FI2" i="26" s="1"/>
  <c r="FJ2" i="26" s="1"/>
  <c r="FK2" i="26" s="1"/>
  <c r="FL2" i="26" s="1"/>
  <c r="FM2" i="26" s="1"/>
  <c r="FN2" i="26" s="1"/>
  <c r="FO2" i="26" s="1"/>
  <c r="FP2" i="26" s="1"/>
  <c r="FQ2" i="26" s="1"/>
  <c r="FN3" i="29" l="1"/>
  <c r="GD2" i="26"/>
  <c r="FS2" i="26"/>
  <c r="FT2" i="26" s="1"/>
  <c r="FU2" i="26" s="1"/>
  <c r="FV2" i="26" s="1"/>
  <c r="FW2" i="26" s="1"/>
  <c r="FX2" i="26" s="1"/>
  <c r="FY2" i="26" s="1"/>
  <c r="FZ2" i="26" s="1"/>
  <c r="GA2" i="26" s="1"/>
  <c r="GB2" i="26" s="1"/>
  <c r="GC2" i="26" s="1"/>
  <c r="FZ3" i="29" l="1"/>
  <c r="GP2" i="26"/>
  <c r="GE2" i="26"/>
  <c r="GF2" i="26" s="1"/>
  <c r="GG2" i="26" s="1"/>
  <c r="GH2" i="26" s="1"/>
  <c r="GI2" i="26" s="1"/>
  <c r="GJ2" i="26" s="1"/>
  <c r="GK2" i="26" s="1"/>
  <c r="GL2" i="26" s="1"/>
  <c r="GM2" i="26" s="1"/>
  <c r="GN2" i="26" s="1"/>
  <c r="GO2" i="26" s="1"/>
  <c r="HB2" i="26" l="1"/>
  <c r="GX3" i="29" s="1"/>
  <c r="GQ2" i="26"/>
  <c r="GR2" i="26" s="1"/>
  <c r="GS2" i="26" s="1"/>
  <c r="GT2" i="26" s="1"/>
  <c r="GU2" i="26" s="1"/>
  <c r="GV2" i="26" s="1"/>
  <c r="GW2" i="26" s="1"/>
  <c r="GX2" i="26" s="1"/>
  <c r="GY2" i="26" s="1"/>
  <c r="GZ2" i="26" s="1"/>
  <c r="HA2" i="26" s="1"/>
  <c r="GL3" i="29"/>
  <c r="HC2" i="26" l="1"/>
  <c r="HD2" i="26" s="1"/>
  <c r="HE2" i="26" s="1"/>
  <c r="HF2" i="26" s="1"/>
  <c r="HG2" i="26" s="1"/>
  <c r="HH2" i="26" s="1"/>
  <c r="HI2" i="26" s="1"/>
  <c r="HJ2" i="26" s="1"/>
  <c r="HK2" i="26" s="1"/>
  <c r="HL2" i="26" s="1"/>
  <c r="HM2" i="26" s="1"/>
  <c r="HN2" i="26"/>
  <c r="HJ3" i="29" s="1"/>
  <c r="HO2" i="26" l="1"/>
  <c r="HP2" i="26" s="1"/>
  <c r="HQ2" i="26" s="1"/>
  <c r="HR2" i="26" s="1"/>
  <c r="HS2" i="26" s="1"/>
  <c r="HT2" i="26" s="1"/>
  <c r="HU2" i="26" s="1"/>
  <c r="HV2" i="26" s="1"/>
  <c r="HW2" i="26" s="1"/>
  <c r="HX2" i="26" s="1"/>
  <c r="HY2" i="26" s="1"/>
  <c r="HZ2" i="26"/>
  <c r="HV3" i="29" s="1"/>
  <c r="IA2" i="26" l="1"/>
  <c r="IB2" i="26" s="1"/>
  <c r="IC2" i="26" s="1"/>
  <c r="ID2" i="26" s="1"/>
  <c r="IE2" i="26" s="1"/>
  <c r="IF2" i="26" s="1"/>
  <c r="IG2" i="26" s="1"/>
  <c r="IH2" i="26" s="1"/>
  <c r="II2" i="26" s="1"/>
  <c r="IJ2" i="26" s="1"/>
  <c r="IK2" i="26" s="1"/>
  <c r="IL2" i="26"/>
  <c r="IH3" i="29" s="1"/>
  <c r="IX2" i="26" l="1"/>
  <c r="IT3" i="29" s="1"/>
  <c r="IM2" i="26"/>
  <c r="IN2" i="26" s="1"/>
  <c r="IO2" i="26" s="1"/>
  <c r="IP2" i="26" s="1"/>
  <c r="IQ2" i="26" s="1"/>
  <c r="IR2" i="26" s="1"/>
  <c r="IS2" i="26" s="1"/>
  <c r="IT2" i="26" s="1"/>
  <c r="IU2" i="26" s="1"/>
  <c r="IV2" i="26" s="1"/>
  <c r="IW2" i="26" s="1"/>
  <c r="JJ2" i="26" l="1"/>
  <c r="JF3" i="29" s="1"/>
  <c r="IY2" i="26"/>
  <c r="IZ2" i="26" s="1"/>
  <c r="JA2" i="26" s="1"/>
  <c r="JB2" i="26" s="1"/>
  <c r="JC2" i="26" s="1"/>
  <c r="JD2" i="26" s="1"/>
  <c r="JE2" i="26" s="1"/>
  <c r="JF2" i="26" s="1"/>
  <c r="JG2" i="26" s="1"/>
  <c r="JH2" i="26" s="1"/>
  <c r="JI2" i="26" s="1"/>
  <c r="JK2" i="26" l="1"/>
  <c r="JL2" i="26" s="1"/>
  <c r="JM2" i="26" s="1"/>
  <c r="JN2" i="26" s="1"/>
  <c r="JO2" i="26" s="1"/>
  <c r="JP2" i="26" s="1"/>
  <c r="JQ2" i="26" s="1"/>
  <c r="JR2" i="26" s="1"/>
  <c r="JS2" i="26" s="1"/>
  <c r="JT2" i="26" s="1"/>
  <c r="JU2" i="26" s="1"/>
  <c r="JV2" i="26"/>
  <c r="JR3" i="29" s="1"/>
  <c r="JW2" i="26" l="1"/>
  <c r="JX2" i="26" s="1"/>
  <c r="JY2" i="26" s="1"/>
  <c r="JZ2" i="26" s="1"/>
  <c r="KA2" i="26" s="1"/>
  <c r="KB2" i="26" s="1"/>
  <c r="KC2" i="26" s="1"/>
  <c r="KD2" i="26" s="1"/>
  <c r="KE2" i="26" s="1"/>
  <c r="KF2" i="26" s="1"/>
  <c r="KG2" i="26" s="1"/>
  <c r="KH2" i="26"/>
  <c r="KD3" i="29" s="1"/>
  <c r="KI2" i="26" l="1"/>
  <c r="KJ2" i="26" s="1"/>
  <c r="KK2" i="26" s="1"/>
  <c r="KL2" i="26" s="1"/>
  <c r="KM2" i="26" s="1"/>
  <c r="KN2" i="26" s="1"/>
  <c r="KO2" i="26" s="1"/>
  <c r="KP2" i="26" s="1"/>
  <c r="KQ2" i="26" s="1"/>
  <c r="KR2" i="26" s="1"/>
  <c r="KS2" i="26" s="1"/>
  <c r="KT2" i="26"/>
  <c r="KP3" i="29" s="1"/>
  <c r="KU2" i="26" l="1"/>
  <c r="KV2" i="26" s="1"/>
  <c r="KW2" i="26" s="1"/>
  <c r="KX2" i="26" s="1"/>
  <c r="KY2" i="26" s="1"/>
  <c r="KZ2" i="26" s="1"/>
  <c r="LA2" i="26" s="1"/>
  <c r="LB2" i="26" s="1"/>
  <c r="LC2" i="26" s="1"/>
  <c r="LD2" i="26" s="1"/>
  <c r="LE2" i="26" s="1"/>
  <c r="LF2" i="26"/>
  <c r="LB3" i="29" s="1"/>
  <c r="LG2" i="26" l="1"/>
  <c r="LH2" i="26" s="1"/>
  <c r="LI2" i="26" s="1"/>
  <c r="LJ2" i="26" s="1"/>
  <c r="LK2" i="26" s="1"/>
  <c r="LL2" i="26" s="1"/>
  <c r="LM2" i="26" s="1"/>
  <c r="LN2" i="26" s="1"/>
  <c r="LO2" i="26" s="1"/>
  <c r="LP2" i="26" s="1"/>
  <c r="LQ2" i="26" s="1"/>
  <c r="LR2" i="26"/>
  <c r="LN3" i="29" s="1"/>
  <c r="LS2" i="26" l="1"/>
  <c r="LT2" i="26" s="1"/>
  <c r="LU2" i="26" s="1"/>
  <c r="LV2" i="26" s="1"/>
  <c r="LW2" i="26" s="1"/>
  <c r="LX2" i="26" s="1"/>
  <c r="LY2" i="26" s="1"/>
  <c r="LZ2" i="26" s="1"/>
  <c r="MA2" i="26" s="1"/>
  <c r="MB2" i="26" s="1"/>
  <c r="MC2" i="26" s="1"/>
  <c r="MD2" i="26"/>
  <c r="LZ3" i="29" s="1"/>
  <c r="ME2" i="26" l="1"/>
  <c r="MF2" i="26" s="1"/>
  <c r="MG2" i="26" s="1"/>
  <c r="MH2" i="26" s="1"/>
  <c r="MI2" i="26" s="1"/>
  <c r="MJ2" i="26" s="1"/>
  <c r="MK2" i="26" s="1"/>
  <c r="ML2" i="26" s="1"/>
  <c r="MM2" i="26" s="1"/>
  <c r="MN2" i="26" s="1"/>
  <c r="MO2" i="26" s="1"/>
  <c r="MP2" i="26"/>
  <c r="ML3" i="29" s="1"/>
  <c r="MQ2" i="26" l="1"/>
  <c r="MR2" i="26" s="1"/>
  <c r="MS2" i="26" s="1"/>
  <c r="MT2" i="26" s="1"/>
  <c r="MU2" i="26" s="1"/>
  <c r="MV2" i="26" s="1"/>
  <c r="MW2" i="26" s="1"/>
  <c r="MX2" i="26" s="1"/>
  <c r="MY2" i="26" s="1"/>
  <c r="MZ2" i="26" s="1"/>
  <c r="NA2" i="26" s="1"/>
  <c r="NB2" i="26"/>
  <c r="MX3" i="29" s="1"/>
  <c r="NC2" i="26" l="1"/>
  <c r="ND2" i="26" s="1"/>
  <c r="NE2" i="26" s="1"/>
  <c r="NF2" i="26" s="1"/>
  <c r="NG2" i="26" s="1"/>
  <c r="NH2" i="26" s="1"/>
  <c r="NI2" i="26" s="1"/>
  <c r="NJ2" i="26" s="1"/>
  <c r="NK2" i="26" s="1"/>
  <c r="NL2" i="26" s="1"/>
  <c r="NM2" i="26" s="1"/>
  <c r="NN2" i="26"/>
  <c r="NJ3" i="29" s="1"/>
  <c r="NO2" i="26" l="1"/>
  <c r="NP2" i="26" s="1"/>
  <c r="NQ2" i="26" s="1"/>
  <c r="NR2" i="26" s="1"/>
  <c r="NS2" i="26" s="1"/>
  <c r="NT2" i="26" s="1"/>
  <c r="NU2" i="26" s="1"/>
  <c r="NV2" i="26" s="1"/>
  <c r="NW2" i="26" s="1"/>
  <c r="NX2" i="26" s="1"/>
  <c r="NY2" i="26" s="1"/>
  <c r="NZ2" i="26"/>
  <c r="NV3" i="29" s="1"/>
  <c r="OA2" i="26" l="1"/>
  <c r="OB2" i="26" s="1"/>
  <c r="OC2" i="26" s="1"/>
  <c r="OD2" i="26" s="1"/>
  <c r="OE2" i="26" s="1"/>
  <c r="OF2" i="26" s="1"/>
  <c r="OG2" i="26" s="1"/>
  <c r="OH2" i="26" s="1"/>
  <c r="OI2" i="26" s="1"/>
  <c r="OJ2" i="26" s="1"/>
  <c r="OK2" i="26" s="1"/>
  <c r="OL2" i="26"/>
  <c r="OH3" i="29" s="1"/>
  <c r="OM2" i="26" l="1"/>
  <c r="ON2" i="26" s="1"/>
  <c r="OO2" i="26" s="1"/>
  <c r="OP2" i="26" s="1"/>
  <c r="OQ2" i="26" s="1"/>
  <c r="OR2" i="26" s="1"/>
  <c r="OS2" i="26" s="1"/>
  <c r="OT2" i="26" s="1"/>
  <c r="OU2" i="26" s="1"/>
  <c r="OV2" i="26" s="1"/>
  <c r="OW2" i="26" s="1"/>
  <c r="OX2" i="26"/>
  <c r="OY2" i="26" l="1"/>
  <c r="OZ2" i="26" s="1"/>
  <c r="PA2" i="26" s="1"/>
  <c r="PB2" i="26" s="1"/>
  <c r="PC2" i="26" s="1"/>
  <c r="PD2" i="26" s="1"/>
  <c r="PE2" i="26" s="1"/>
  <c r="PF2" i="26" s="1"/>
  <c r="PG2" i="26" s="1"/>
  <c r="PH2" i="26" s="1"/>
  <c r="PI2" i="26" s="1"/>
  <c r="OT3" i="29"/>
</calcChain>
</file>

<file path=xl/sharedStrings.xml><?xml version="1.0" encoding="utf-8"?>
<sst xmlns="http://schemas.openxmlformats.org/spreadsheetml/2006/main" count="1634" uniqueCount="343">
  <si>
    <t>鋼船しゅん工実績の推移</t>
    <rPh sb="0" eb="1">
      <t>ハガネ</t>
    </rPh>
    <rPh sb="1" eb="2">
      <t>フネ</t>
    </rPh>
    <rPh sb="5" eb="6">
      <t>コウ</t>
    </rPh>
    <rPh sb="6" eb="8">
      <t>ジッセキ</t>
    </rPh>
    <rPh sb="9" eb="11">
      <t>スイイ</t>
    </rPh>
    <phoneticPr fontId="2"/>
  </si>
  <si>
    <t>合計</t>
    <rPh sb="0" eb="2">
      <t>ゴウケイ</t>
    </rPh>
    <phoneticPr fontId="2"/>
  </si>
  <si>
    <t>隻数</t>
    <rPh sb="0" eb="2">
      <t>セキスウ</t>
    </rPh>
    <phoneticPr fontId="2"/>
  </si>
  <si>
    <t>生産指数</t>
    <rPh sb="0" eb="2">
      <t>セイサン</t>
    </rPh>
    <rPh sb="2" eb="4">
      <t>シスウ</t>
    </rPh>
    <phoneticPr fontId="2"/>
  </si>
  <si>
    <t>指数</t>
    <rPh sb="0" eb="2">
      <t>シスウ</t>
    </rPh>
    <phoneticPr fontId="2"/>
  </si>
  <si>
    <t>前年比</t>
    <rPh sb="0" eb="3">
      <t>ゼンネンヒ</t>
    </rPh>
    <phoneticPr fontId="2"/>
  </si>
  <si>
    <t>G／Ｔ</t>
    <phoneticPr fontId="2"/>
  </si>
  <si>
    <t>国内船</t>
    <rPh sb="0" eb="2">
      <t>コクナイ</t>
    </rPh>
    <rPh sb="2" eb="3">
      <t>セン</t>
    </rPh>
    <phoneticPr fontId="2"/>
  </si>
  <si>
    <t>小計</t>
    <rPh sb="0" eb="2">
      <t>ショウケイ</t>
    </rPh>
    <phoneticPr fontId="2"/>
  </si>
  <si>
    <t>貨物船</t>
    <rPh sb="0" eb="3">
      <t>カモツセン</t>
    </rPh>
    <phoneticPr fontId="2"/>
  </si>
  <si>
    <t>貨客船</t>
    <rPh sb="0" eb="3">
      <t>カキャクセン</t>
    </rPh>
    <phoneticPr fontId="2"/>
  </si>
  <si>
    <t>客船</t>
    <rPh sb="0" eb="2">
      <t>キャクセン</t>
    </rPh>
    <phoneticPr fontId="2"/>
  </si>
  <si>
    <t>自動車航送船</t>
    <rPh sb="0" eb="3">
      <t>ジドウシャ</t>
    </rPh>
    <rPh sb="3" eb="4">
      <t>ワタル</t>
    </rPh>
    <rPh sb="4" eb="5">
      <t>ソウ</t>
    </rPh>
    <rPh sb="5" eb="6">
      <t>セン</t>
    </rPh>
    <phoneticPr fontId="2"/>
  </si>
  <si>
    <t>油送船</t>
    <rPh sb="0" eb="2">
      <t>ユソウ</t>
    </rPh>
    <rPh sb="2" eb="3">
      <t>セン</t>
    </rPh>
    <phoneticPr fontId="2"/>
  </si>
  <si>
    <t>漁船</t>
    <rPh sb="0" eb="2">
      <t>ギョセン</t>
    </rPh>
    <phoneticPr fontId="2"/>
  </si>
  <si>
    <t>その他</t>
    <rPh sb="2" eb="3">
      <t>タ</t>
    </rPh>
    <phoneticPr fontId="2"/>
  </si>
  <si>
    <t>輸出船</t>
    <rPh sb="0" eb="2">
      <t>ユシュツ</t>
    </rPh>
    <rPh sb="2" eb="3">
      <t>セン</t>
    </rPh>
    <phoneticPr fontId="2"/>
  </si>
  <si>
    <t>国内船</t>
  </si>
  <si>
    <t>貨物船</t>
  </si>
  <si>
    <t>貨客船</t>
  </si>
  <si>
    <t>客船</t>
  </si>
  <si>
    <t>自動車航送船</t>
  </si>
  <si>
    <t>油送船</t>
  </si>
  <si>
    <t>漁船</t>
  </si>
  <si>
    <t>その他</t>
  </si>
  <si>
    <t>輸出船</t>
  </si>
  <si>
    <t>計</t>
    <rPh sb="0" eb="1">
      <t>ケイ</t>
    </rPh>
    <phoneticPr fontId="2"/>
  </si>
  <si>
    <t>起工</t>
    <rPh sb="0" eb="2">
      <t>キコウ</t>
    </rPh>
    <phoneticPr fontId="2"/>
  </si>
  <si>
    <t>Ｇ／Ｔ</t>
  </si>
  <si>
    <t>Ｇ／Ｔ</t>
    <phoneticPr fontId="2"/>
  </si>
  <si>
    <t>進水</t>
    <rPh sb="0" eb="2">
      <t>シンスイ</t>
    </rPh>
    <phoneticPr fontId="2"/>
  </si>
  <si>
    <t>しゅん工</t>
    <rPh sb="3" eb="4">
      <t>コウ</t>
    </rPh>
    <phoneticPr fontId="2"/>
  </si>
  <si>
    <t>しゅん工船</t>
    <rPh sb="3" eb="4">
      <t>コウ</t>
    </rPh>
    <rPh sb="4" eb="5">
      <t>セン</t>
    </rPh>
    <phoneticPr fontId="2"/>
  </si>
  <si>
    <t>船価（千円）</t>
  </si>
  <si>
    <t>船価（千円）</t>
    <rPh sb="0" eb="1">
      <t>セン</t>
    </rPh>
    <rPh sb="1" eb="2">
      <t>カ</t>
    </rPh>
    <rPh sb="3" eb="5">
      <t>センエン</t>
    </rPh>
    <phoneticPr fontId="2"/>
  </si>
  <si>
    <t>（千円）</t>
    <rPh sb="1" eb="3">
      <t>センエン</t>
    </rPh>
    <phoneticPr fontId="2"/>
  </si>
  <si>
    <t>鋼船建造実績</t>
    <rPh sb="0" eb="1">
      <t>コウ</t>
    </rPh>
    <rPh sb="1" eb="2">
      <t>セン</t>
    </rPh>
    <rPh sb="2" eb="4">
      <t>ケンゾウ</t>
    </rPh>
    <rPh sb="4" eb="6">
      <t>ジッセキ</t>
    </rPh>
    <phoneticPr fontId="2"/>
  </si>
  <si>
    <t>鋼船建造実績</t>
    <phoneticPr fontId="2"/>
  </si>
  <si>
    <t>用途別</t>
    <rPh sb="0" eb="2">
      <t>ヨウト</t>
    </rPh>
    <rPh sb="2" eb="3">
      <t>ベツ</t>
    </rPh>
    <phoneticPr fontId="2"/>
  </si>
  <si>
    <t>排水トン</t>
    <rPh sb="0" eb="2">
      <t>ハイスイ</t>
    </rPh>
    <phoneticPr fontId="2"/>
  </si>
  <si>
    <t>区分</t>
    <rPh sb="0" eb="2">
      <t>クブン</t>
    </rPh>
    <phoneticPr fontId="2"/>
  </si>
  <si>
    <t>用途</t>
    <rPh sb="0" eb="2">
      <t>ヨウト</t>
    </rPh>
    <phoneticPr fontId="2"/>
  </si>
  <si>
    <t>Ｄ／Ｗ</t>
    <phoneticPr fontId="2"/>
  </si>
  <si>
    <t>20Ｇ／Ｔ未満</t>
    <rPh sb="5" eb="7">
      <t>ミマン</t>
    </rPh>
    <phoneticPr fontId="2"/>
  </si>
  <si>
    <t>20～100</t>
    <phoneticPr fontId="2"/>
  </si>
  <si>
    <t>-</t>
    <phoneticPr fontId="2"/>
  </si>
  <si>
    <t>-</t>
    <phoneticPr fontId="2"/>
  </si>
  <si>
    <t>トン数階級</t>
    <rPh sb="2" eb="3">
      <t>スウ</t>
    </rPh>
    <rPh sb="3" eb="5">
      <t>カイキュウ</t>
    </rPh>
    <phoneticPr fontId="2"/>
  </si>
  <si>
    <t>（単位Ｇ／Ｔ）</t>
    <rPh sb="1" eb="3">
      <t>タンイ</t>
    </rPh>
    <phoneticPr fontId="2"/>
  </si>
  <si>
    <t>第６表</t>
    <rPh sb="0" eb="1">
      <t>ダイ</t>
    </rPh>
    <rPh sb="2" eb="3">
      <t>ヒョウ</t>
    </rPh>
    <phoneticPr fontId="2"/>
  </si>
  <si>
    <t>100～200</t>
    <phoneticPr fontId="2"/>
  </si>
  <si>
    <t>200～</t>
    <phoneticPr fontId="2"/>
  </si>
  <si>
    <t>船価
（千円）</t>
    <rPh sb="0" eb="1">
      <t>セン</t>
    </rPh>
    <rPh sb="1" eb="2">
      <t>カ</t>
    </rPh>
    <rPh sb="4" eb="6">
      <t>センエン</t>
    </rPh>
    <phoneticPr fontId="2"/>
  </si>
  <si>
    <t>G/T当り
船価</t>
    <rPh sb="3" eb="4">
      <t>アタ</t>
    </rPh>
    <rPh sb="6" eb="7">
      <t>セン</t>
    </rPh>
    <rPh sb="7" eb="8">
      <t>カ</t>
    </rPh>
    <phoneticPr fontId="2"/>
  </si>
  <si>
    <t>第７表</t>
    <rPh sb="0" eb="1">
      <t>ダイ</t>
    </rPh>
    <rPh sb="2" eb="3">
      <t>ヒョウ</t>
    </rPh>
    <phoneticPr fontId="2"/>
  </si>
  <si>
    <t>鋼船</t>
    <rPh sb="0" eb="1">
      <t>ハガネ</t>
    </rPh>
    <rPh sb="1" eb="2">
      <t>セン</t>
    </rPh>
    <phoneticPr fontId="2"/>
  </si>
  <si>
    <t>はしけ</t>
    <phoneticPr fontId="2"/>
  </si>
  <si>
    <t>しゅんせつ船</t>
    <rPh sb="5" eb="6">
      <t>セン</t>
    </rPh>
    <phoneticPr fontId="2"/>
  </si>
  <si>
    <t>土運船</t>
    <rPh sb="0" eb="1">
      <t>ド</t>
    </rPh>
    <rPh sb="1" eb="2">
      <t>ウン</t>
    </rPh>
    <rPh sb="2" eb="3">
      <t>セン</t>
    </rPh>
    <phoneticPr fontId="2"/>
  </si>
  <si>
    <t>ＦＲＰ
(木)船</t>
    <rPh sb="5" eb="6">
      <t>キ</t>
    </rPh>
    <rPh sb="7" eb="8">
      <t>セン</t>
    </rPh>
    <phoneticPr fontId="2"/>
  </si>
  <si>
    <t>トン当り
船価（千円）</t>
    <rPh sb="2" eb="3">
      <t>アタ</t>
    </rPh>
    <rPh sb="5" eb="6">
      <t>セン</t>
    </rPh>
    <rPh sb="6" eb="7">
      <t>カ</t>
    </rPh>
    <rPh sb="8" eb="10">
      <t>センエン</t>
    </rPh>
    <phoneticPr fontId="2"/>
  </si>
  <si>
    <t>第８表</t>
    <rPh sb="0" eb="1">
      <t>ダイ</t>
    </rPh>
    <rPh sb="2" eb="3">
      <t>ヒョウ</t>
    </rPh>
    <phoneticPr fontId="2"/>
  </si>
  <si>
    <t>日本船</t>
    <rPh sb="0" eb="3">
      <t>ニホンセン</t>
    </rPh>
    <phoneticPr fontId="2"/>
  </si>
  <si>
    <t>外国船</t>
    <rPh sb="0" eb="3">
      <t>ガイコクセン</t>
    </rPh>
    <phoneticPr fontId="2"/>
  </si>
  <si>
    <t>FRP(木)船</t>
    <rPh sb="4" eb="5">
      <t>キ</t>
    </rPh>
    <rPh sb="6" eb="7">
      <t>セン</t>
    </rPh>
    <phoneticPr fontId="2"/>
  </si>
  <si>
    <t>受注区分</t>
    <rPh sb="0" eb="2">
      <t>ジュチュウ</t>
    </rPh>
    <rPh sb="2" eb="4">
      <t>クブン</t>
    </rPh>
    <phoneticPr fontId="2"/>
  </si>
  <si>
    <t>工事区分</t>
    <rPh sb="0" eb="2">
      <t>コウジ</t>
    </rPh>
    <rPh sb="2" eb="4">
      <t>クブン</t>
    </rPh>
    <phoneticPr fontId="2"/>
  </si>
  <si>
    <t>総トン数</t>
    <rPh sb="0" eb="1">
      <t>ソウ</t>
    </rPh>
    <rPh sb="3" eb="4">
      <t>スウ</t>
    </rPh>
    <phoneticPr fontId="2"/>
  </si>
  <si>
    <t>修繕高(千円)</t>
    <rPh sb="0" eb="2">
      <t>シュウゼン</t>
    </rPh>
    <rPh sb="2" eb="3">
      <t>ダカ</t>
    </rPh>
    <rPh sb="4" eb="6">
      <t>センエン</t>
    </rPh>
    <phoneticPr fontId="2"/>
  </si>
  <si>
    <t>排水トン数</t>
    <rPh sb="0" eb="2">
      <t>ハイスイ</t>
    </rPh>
    <rPh sb="4" eb="5">
      <t>スウ</t>
    </rPh>
    <phoneticPr fontId="2"/>
  </si>
  <si>
    <t>地方運輸局管轄区域別建造実績及び船舶修繕実績</t>
    <rPh sb="0" eb="2">
      <t>チホウ</t>
    </rPh>
    <rPh sb="2" eb="4">
      <t>ウンユ</t>
    </rPh>
    <rPh sb="4" eb="5">
      <t>キョク</t>
    </rPh>
    <rPh sb="5" eb="7">
      <t>カンカツ</t>
    </rPh>
    <rPh sb="7" eb="9">
      <t>クイキ</t>
    </rPh>
    <rPh sb="9" eb="10">
      <t>ベツ</t>
    </rPh>
    <rPh sb="10" eb="12">
      <t>ケンゾウ</t>
    </rPh>
    <rPh sb="12" eb="14">
      <t>ジッセキ</t>
    </rPh>
    <rPh sb="14" eb="15">
      <t>オヨ</t>
    </rPh>
    <rPh sb="16" eb="18">
      <t>センパク</t>
    </rPh>
    <rPh sb="18" eb="20">
      <t>シュウゼン</t>
    </rPh>
    <rPh sb="20" eb="22">
      <t>ジッセキ</t>
    </rPh>
    <phoneticPr fontId="2"/>
  </si>
  <si>
    <t>運輸局名</t>
    <rPh sb="0" eb="2">
      <t>ウンユ</t>
    </rPh>
    <rPh sb="2" eb="3">
      <t>キョク</t>
    </rPh>
    <rPh sb="3" eb="4">
      <t>メイ</t>
    </rPh>
    <phoneticPr fontId="2"/>
  </si>
  <si>
    <t>内外別</t>
    <rPh sb="0" eb="2">
      <t>ナイガイ</t>
    </rPh>
    <rPh sb="2" eb="3">
      <t>ベツ</t>
    </rPh>
    <phoneticPr fontId="2"/>
  </si>
  <si>
    <t>G／T</t>
    <phoneticPr fontId="2"/>
  </si>
  <si>
    <t>修繕高（千円）</t>
    <rPh sb="0" eb="2">
      <t>シュウゼン</t>
    </rPh>
    <rPh sb="2" eb="3">
      <t>ダカ</t>
    </rPh>
    <rPh sb="4" eb="6">
      <t>センエン</t>
    </rPh>
    <phoneticPr fontId="2"/>
  </si>
  <si>
    <t>全国計</t>
    <rPh sb="0" eb="2">
      <t>ゼンコク</t>
    </rPh>
    <rPh sb="2" eb="3">
      <t>ケイ</t>
    </rPh>
    <phoneticPr fontId="2"/>
  </si>
  <si>
    <t>国内船</t>
    <phoneticPr fontId="2"/>
  </si>
  <si>
    <t>国内船</t>
    <phoneticPr fontId="2"/>
  </si>
  <si>
    <t>国内船</t>
    <phoneticPr fontId="2"/>
  </si>
  <si>
    <t>計</t>
  </si>
  <si>
    <t>日本船</t>
    <rPh sb="0" eb="2">
      <t>ニホン</t>
    </rPh>
    <rPh sb="2" eb="3">
      <t>セン</t>
    </rPh>
    <phoneticPr fontId="2"/>
  </si>
  <si>
    <t>外国船</t>
    <rPh sb="0" eb="2">
      <t>ガイコク</t>
    </rPh>
    <rPh sb="2" eb="3">
      <t>セン</t>
    </rPh>
    <phoneticPr fontId="2"/>
  </si>
  <si>
    <t>Ｇ／Ｔ</t>
    <phoneticPr fontId="2"/>
  </si>
  <si>
    <t>Ｄ／Ｗ</t>
    <phoneticPr fontId="2"/>
  </si>
  <si>
    <t>Ｇ／Ｔ当り船価</t>
    <phoneticPr fontId="2"/>
  </si>
  <si>
    <t>造船造機統計</t>
  </si>
  <si>
    <t>目             次</t>
    <rPh sb="0" eb="1">
      <t>メ</t>
    </rPh>
    <rPh sb="14" eb="15">
      <t>ツギ</t>
    </rPh>
    <phoneticPr fontId="2"/>
  </si>
  <si>
    <t>　　１．調査の目的</t>
    <rPh sb="4" eb="6">
      <t>チョウサ</t>
    </rPh>
    <rPh sb="7" eb="9">
      <t>モクテキ</t>
    </rPh>
    <phoneticPr fontId="2"/>
  </si>
  <si>
    <t>　　２．調査の時期</t>
    <rPh sb="4" eb="6">
      <t>チョウサ</t>
    </rPh>
    <rPh sb="7" eb="9">
      <t>ジキ</t>
    </rPh>
    <phoneticPr fontId="2"/>
  </si>
  <si>
    <t>　　３．調査の対象及び調査事項</t>
    <rPh sb="4" eb="6">
      <t>チョウサ</t>
    </rPh>
    <rPh sb="7" eb="9">
      <t>タイショウ</t>
    </rPh>
    <rPh sb="9" eb="10">
      <t>オヨ</t>
    </rPh>
    <rPh sb="11" eb="13">
      <t>チョウサ</t>
    </rPh>
    <rPh sb="13" eb="15">
      <t>ジコウ</t>
    </rPh>
    <phoneticPr fontId="2"/>
  </si>
  <si>
    <t>　　　調査の対象</t>
    <rPh sb="3" eb="5">
      <t>チョウサ</t>
    </rPh>
    <rPh sb="6" eb="8">
      <t>タイショウ</t>
    </rPh>
    <phoneticPr fontId="2"/>
  </si>
  <si>
    <t>　　　調査事項</t>
    <rPh sb="3" eb="5">
      <t>チョウサ</t>
    </rPh>
    <rPh sb="5" eb="7">
      <t>ジコウ</t>
    </rPh>
    <phoneticPr fontId="2"/>
  </si>
  <si>
    <t>　　４．調査結果の公表</t>
    <rPh sb="4" eb="6">
      <t>チョウサ</t>
    </rPh>
    <rPh sb="6" eb="8">
      <t>ケッカ</t>
    </rPh>
    <rPh sb="9" eb="11">
      <t>コウヒョウ</t>
    </rPh>
    <phoneticPr fontId="2"/>
  </si>
  <si>
    <t>　　　　　〒100-8918 東京都千代田区霞が関２丁目１番２号</t>
    <rPh sb="15" eb="18">
      <t>トウキョウト</t>
    </rPh>
    <rPh sb="18" eb="22">
      <t>チヨダク</t>
    </rPh>
    <rPh sb="22" eb="23">
      <t>カスミ</t>
    </rPh>
    <rPh sb="24" eb="25">
      <t>セキ</t>
    </rPh>
    <rPh sb="26" eb="28">
      <t>チョウメ</t>
    </rPh>
    <rPh sb="29" eb="30">
      <t>バン</t>
    </rPh>
    <rPh sb="31" eb="32">
      <t>ゴウ</t>
    </rPh>
    <phoneticPr fontId="2"/>
  </si>
  <si>
    <t>造船造機統計（基幹統計）　造船調査概要</t>
    <rPh sb="0" eb="2">
      <t>ゾウセン</t>
    </rPh>
    <rPh sb="2" eb="4">
      <t>ゾウキ</t>
    </rPh>
    <rPh sb="4" eb="6">
      <t>トウケイ</t>
    </rPh>
    <rPh sb="7" eb="9">
      <t>キカン</t>
    </rPh>
    <rPh sb="9" eb="11">
      <t>トウケイ</t>
    </rPh>
    <rPh sb="13" eb="15">
      <t>ゾウセン</t>
    </rPh>
    <rPh sb="15" eb="17">
      <t>チョウサ</t>
    </rPh>
    <rPh sb="17" eb="19">
      <t>ガイヨウ</t>
    </rPh>
    <phoneticPr fontId="2"/>
  </si>
  <si>
    <t>　　　　造船の実態を明らかにすることを目的とする。</t>
    <phoneticPr fontId="2"/>
  </si>
  <si>
    <t>　　　　毎月末現在により行う。</t>
    <rPh sb="4" eb="6">
      <t>マイツキ</t>
    </rPh>
    <rPh sb="6" eb="7">
      <t>スエ</t>
    </rPh>
    <rPh sb="7" eb="9">
      <t>ゲンザイ</t>
    </rPh>
    <rPh sb="12" eb="13">
      <t>オコナ</t>
    </rPh>
    <phoneticPr fontId="2"/>
  </si>
  <si>
    <t>　　　　鋼製船舶又は鋼製以外の船舶で総トン数20トン以上若しくは長さ15メートル以上のものの</t>
    <rPh sb="4" eb="6">
      <t>コウセイ</t>
    </rPh>
    <rPh sb="6" eb="8">
      <t>センパク</t>
    </rPh>
    <rPh sb="8" eb="9">
      <t>マタ</t>
    </rPh>
    <rPh sb="10" eb="12">
      <t>コウセイ</t>
    </rPh>
    <rPh sb="12" eb="14">
      <t>イガイ</t>
    </rPh>
    <rPh sb="15" eb="17">
      <t>センパク</t>
    </rPh>
    <rPh sb="18" eb="19">
      <t>ソウ</t>
    </rPh>
    <rPh sb="21" eb="22">
      <t>スウ</t>
    </rPh>
    <rPh sb="26" eb="28">
      <t>イジョウ</t>
    </rPh>
    <rPh sb="28" eb="29">
      <t>モ</t>
    </rPh>
    <rPh sb="32" eb="33">
      <t>ナガ</t>
    </rPh>
    <rPh sb="40" eb="42">
      <t>イジョウ</t>
    </rPh>
    <phoneticPr fontId="2"/>
  </si>
  <si>
    <t>　　　本調査の調査結果は、毎月「造船統計月報」により公表している。</t>
    <rPh sb="3" eb="6">
      <t>ホンチョウサ</t>
    </rPh>
    <rPh sb="7" eb="9">
      <t>チョウサ</t>
    </rPh>
    <rPh sb="9" eb="11">
      <t>ケッカ</t>
    </rPh>
    <rPh sb="13" eb="15">
      <t>マイツキ</t>
    </rPh>
    <rPh sb="16" eb="18">
      <t>ゾウセン</t>
    </rPh>
    <rPh sb="18" eb="20">
      <t>トウケイ</t>
    </rPh>
    <rPh sb="20" eb="22">
      <t>ゲッポウ</t>
    </rPh>
    <rPh sb="26" eb="28">
      <t>コウヒョウ</t>
    </rPh>
    <phoneticPr fontId="2"/>
  </si>
  <si>
    <t>　　　なお、造船造機統計における造機調査の調査結果は、毎四半期「造機統計四半期報」により公表</t>
    <phoneticPr fontId="2"/>
  </si>
  <si>
    <t>　　　している。また、平成２１年３月分までは「造船造機統計月報」を参照されたい。</t>
    <phoneticPr fontId="2"/>
  </si>
  <si>
    <t>造 船 統 計 月 報</t>
    <phoneticPr fontId="2"/>
  </si>
  <si>
    <t>９月</t>
  </si>
  <si>
    <t>１月</t>
  </si>
  <si>
    <t>２月</t>
  </si>
  <si>
    <t>３月</t>
  </si>
  <si>
    <t>４月</t>
  </si>
  <si>
    <t>５月</t>
  </si>
  <si>
    <t>６月</t>
  </si>
  <si>
    <t>７月</t>
  </si>
  <si>
    <t>８月</t>
  </si>
  <si>
    <t>１０月</t>
  </si>
  <si>
    <t>１１月</t>
  </si>
  <si>
    <t>１２月</t>
  </si>
  <si>
    <t>鋼船工場数</t>
  </si>
  <si>
    <t>前年同月比</t>
  </si>
  <si>
    <t>木船工場数</t>
  </si>
  <si>
    <t>起工</t>
  </si>
  <si>
    <t>隻数</t>
  </si>
  <si>
    <t>進水</t>
  </si>
  <si>
    <t>合</t>
  </si>
  <si>
    <t>竣</t>
  </si>
  <si>
    <t>竣工船価</t>
  </si>
  <si>
    <t>国</t>
  </si>
  <si>
    <t>内</t>
  </si>
  <si>
    <t>船</t>
  </si>
  <si>
    <t>工</t>
  </si>
  <si>
    <t>輸</t>
  </si>
  <si>
    <t>出</t>
  </si>
  <si>
    <t>合　　　　　計</t>
  </si>
  <si>
    <t>隻</t>
  </si>
  <si>
    <t>数</t>
  </si>
  <si>
    <t>竣工</t>
  </si>
  <si>
    <t>合計</t>
  </si>
  <si>
    <t>船価</t>
  </si>
  <si>
    <t>工    場    数</t>
  </si>
  <si>
    <t>造</t>
  </si>
  <si>
    <t>前 年 同 月 比</t>
  </si>
  <si>
    <t>製    造    高</t>
  </si>
  <si>
    <t>月末在庫高</t>
  </si>
  <si>
    <t>機</t>
  </si>
  <si>
    <t>修    繕    高</t>
  </si>
  <si>
    <t>年</t>
  </si>
  <si>
    <t>月</t>
  </si>
  <si>
    <t>指</t>
  </si>
  <si>
    <t>総合</t>
  </si>
  <si>
    <t>前年</t>
  </si>
  <si>
    <t>同月</t>
  </si>
  <si>
    <t>比　</t>
  </si>
  <si>
    <t>（２）鋼船建造実績</t>
  </si>
  <si>
    <t>①生産指数の推移</t>
  </si>
  <si>
    <t/>
  </si>
  <si>
    <t>年・月</t>
  </si>
  <si>
    <t>％</t>
  </si>
  <si>
    <t xml:space="preserve"> </t>
  </si>
  <si>
    <t>凡例用数値</t>
  </si>
  <si>
    <t>造船統計（指数計算）</t>
  </si>
  <si>
    <t>竣工トン数</t>
  </si>
  <si>
    <t>船価(月平均)</t>
  </si>
  <si>
    <t>単価</t>
  </si>
  <si>
    <t>ウエイト</t>
  </si>
  <si>
    <t>全工場分</t>
  </si>
  <si>
    <t>Qo</t>
  </si>
  <si>
    <t>Vo</t>
  </si>
  <si>
    <t>So=Vo/12</t>
  </si>
  <si>
    <t>Po=Vo/Qo</t>
  </si>
  <si>
    <t>Wi</t>
  </si>
  <si>
    <t>国内船小計</t>
  </si>
  <si>
    <t>輸出船小計</t>
  </si>
  <si>
    <t>（１）集計工場数</t>
    <rPh sb="3" eb="5">
      <t>シュウケイ</t>
    </rPh>
    <rPh sb="5" eb="8">
      <t>コウジョウスウ</t>
    </rPh>
    <phoneticPr fontId="2"/>
  </si>
  <si>
    <t>平成17年</t>
    <phoneticPr fontId="2"/>
  </si>
  <si>
    <t xml:space="preserve">                   隻　　　％</t>
    <phoneticPr fontId="2"/>
  </si>
  <si>
    <t>第１０表</t>
    <rPh sb="0" eb="1">
      <t>ダイ</t>
    </rPh>
    <rPh sb="3" eb="4">
      <t>ヒョウ</t>
    </rPh>
    <phoneticPr fontId="2"/>
  </si>
  <si>
    <t>第９表</t>
    <rPh sb="0" eb="1">
      <t>ダイ</t>
    </rPh>
    <rPh sb="2" eb="3">
      <t>ヒョウ</t>
    </rPh>
    <phoneticPr fontId="2"/>
  </si>
  <si>
    <t>20Ｇ／Ｔ未満</t>
  </si>
  <si>
    <t>20～100</t>
  </si>
  <si>
    <t>100～500</t>
  </si>
  <si>
    <t>500～1,000</t>
  </si>
  <si>
    <t>1,000～2,000</t>
  </si>
  <si>
    <t>2,000～3,000</t>
  </si>
  <si>
    <t>3,000～4,000</t>
  </si>
  <si>
    <t>4,000～5,000</t>
  </si>
  <si>
    <t>5,000～6,000</t>
  </si>
  <si>
    <t>6,000～7,000</t>
  </si>
  <si>
    <t>7,000～8,000</t>
  </si>
  <si>
    <t>8,000～9,000</t>
  </si>
  <si>
    <t>9,000～10,000</t>
  </si>
  <si>
    <t>10,000～15,000</t>
  </si>
  <si>
    <t>15,000～20,000</t>
  </si>
  <si>
    <t>20,000～25,000</t>
  </si>
  <si>
    <t>25,000～30,000</t>
  </si>
  <si>
    <t>30,000～35,000</t>
  </si>
  <si>
    <t>35,000～40,000</t>
  </si>
  <si>
    <t>40,000～45,000</t>
  </si>
  <si>
    <t>45,000～50,000</t>
  </si>
  <si>
    <t>50,000～55,000</t>
  </si>
  <si>
    <t>55,000～60,000</t>
  </si>
  <si>
    <t>60,000～65,000</t>
  </si>
  <si>
    <t>65,000～70,000</t>
  </si>
  <si>
    <t>70,000～75,000</t>
  </si>
  <si>
    <t>75,000～100,000</t>
  </si>
  <si>
    <t>100,000～150,000</t>
  </si>
  <si>
    <t>150,000～200,000</t>
  </si>
  <si>
    <t>200,000～</t>
  </si>
  <si>
    <t>用途別・トン数階級別進水鋼船隻数及びトン数</t>
    <rPh sb="2" eb="3">
      <t>ベツ</t>
    </rPh>
    <rPh sb="10" eb="12">
      <t>シンスイ</t>
    </rPh>
    <rPh sb="16" eb="17">
      <t>オヨ</t>
    </rPh>
    <phoneticPr fontId="2"/>
  </si>
  <si>
    <t>用途別・トン数階級別起工鋼船隻数及びトン数</t>
    <rPh sb="2" eb="3">
      <t>ベツ</t>
    </rPh>
    <rPh sb="10" eb="12">
      <t>キコウ</t>
    </rPh>
    <rPh sb="16" eb="17">
      <t>オヨ</t>
    </rPh>
    <phoneticPr fontId="2"/>
  </si>
  <si>
    <t>第５表</t>
    <rPh sb="0" eb="1">
      <t>ダイ</t>
    </rPh>
    <rPh sb="2" eb="3">
      <t>ヒョウ</t>
    </rPh>
    <phoneticPr fontId="2"/>
  </si>
  <si>
    <t>第４表</t>
    <rPh sb="0" eb="1">
      <t>ダイ</t>
    </rPh>
    <rPh sb="2" eb="3">
      <t>ヒョウ</t>
    </rPh>
    <phoneticPr fontId="2"/>
  </si>
  <si>
    <t>第３表</t>
    <rPh sb="0" eb="1">
      <t>ダイ</t>
    </rPh>
    <rPh sb="2" eb="3">
      <t>ヒョウ</t>
    </rPh>
    <phoneticPr fontId="2"/>
  </si>
  <si>
    <t>用途別・トン数階級別受注鋼船隻数及びトン数</t>
    <rPh sb="2" eb="3">
      <t>ベツ</t>
    </rPh>
    <rPh sb="10" eb="12">
      <t>ジュチュウ</t>
    </rPh>
    <rPh sb="16" eb="17">
      <t>オヨ</t>
    </rPh>
    <phoneticPr fontId="2"/>
  </si>
  <si>
    <t>受注</t>
    <rPh sb="0" eb="2">
      <t>ジュチュウ</t>
    </rPh>
    <phoneticPr fontId="2"/>
  </si>
  <si>
    <t>強化プラスチック（木）船しゅん工実績</t>
    <rPh sb="0" eb="2">
      <t>キョウカ</t>
    </rPh>
    <rPh sb="9" eb="10">
      <t>キ</t>
    </rPh>
    <rPh sb="11" eb="12">
      <t>フネ</t>
    </rPh>
    <rPh sb="15" eb="16">
      <t>コウ</t>
    </rPh>
    <rPh sb="16" eb="18">
      <t>ジッセキ</t>
    </rPh>
    <phoneticPr fontId="2"/>
  </si>
  <si>
    <t>　　５．本月報で使用する主な用語の説明</t>
    <rPh sb="4" eb="5">
      <t>ホン</t>
    </rPh>
    <rPh sb="5" eb="7">
      <t>ゲッポウ</t>
    </rPh>
    <rPh sb="8" eb="10">
      <t>シヨウ</t>
    </rPh>
    <rPh sb="12" eb="13">
      <t>シュ</t>
    </rPh>
    <rPh sb="14" eb="16">
      <t>ヨウゴ</t>
    </rPh>
    <rPh sb="17" eb="19">
      <t>セツメイ</t>
    </rPh>
    <phoneticPr fontId="2"/>
  </si>
  <si>
    <t>　　　国　内　船</t>
    <phoneticPr fontId="2"/>
  </si>
  <si>
    <t>　　　輸　出　船</t>
    <phoneticPr fontId="2"/>
  </si>
  <si>
    <t>　　　船　　　価　……原則として契約船価であるが、契約船価に機関、ぎ装品等の価格が含まれて</t>
    <phoneticPr fontId="2"/>
  </si>
  <si>
    <t>　                ……本調査における国内船及び輸出船は発注者の国籍により区分される。</t>
    <phoneticPr fontId="2"/>
  </si>
  <si>
    <t>１．造船調査</t>
    <rPh sb="2" eb="4">
      <t>ゾウセン</t>
    </rPh>
    <rPh sb="4" eb="6">
      <t>チョウサ</t>
    </rPh>
    <phoneticPr fontId="2"/>
  </si>
  <si>
    <t>用途別・トン数階級別しゅん工鋼船隻数、トン数及び船価</t>
    <rPh sb="22" eb="23">
      <t>オヨ</t>
    </rPh>
    <phoneticPr fontId="2"/>
  </si>
  <si>
    <t>トン数
階級
（単位Ｇ／Ｔ）</t>
    <rPh sb="2" eb="3">
      <t>スウ</t>
    </rPh>
    <rPh sb="4" eb="6">
      <t>カイキュウ</t>
    </rPh>
    <phoneticPr fontId="2"/>
  </si>
  <si>
    <t>独航不能船舶のしゅん工隻数、トン数及び船価</t>
    <rPh sb="0" eb="1">
      <t>ドク</t>
    </rPh>
    <rPh sb="1" eb="2">
      <t>ワタル</t>
    </rPh>
    <rPh sb="2" eb="4">
      <t>フノウ</t>
    </rPh>
    <rPh sb="4" eb="6">
      <t>センパク</t>
    </rPh>
    <rPh sb="10" eb="11">
      <t>コウ</t>
    </rPh>
    <rPh sb="11" eb="13">
      <t>セキスウ</t>
    </rPh>
    <rPh sb="16" eb="17">
      <t>スウ</t>
    </rPh>
    <rPh sb="17" eb="18">
      <t>オヨ</t>
    </rPh>
    <rPh sb="19" eb="20">
      <t>セン</t>
    </rPh>
    <rPh sb="20" eb="21">
      <t>カ</t>
    </rPh>
    <phoneticPr fontId="2"/>
  </si>
  <si>
    <t>船質</t>
    <rPh sb="0" eb="1">
      <t>セン</t>
    </rPh>
    <rPh sb="1" eb="2">
      <t>シツ</t>
    </rPh>
    <phoneticPr fontId="2"/>
  </si>
  <si>
    <t>（注）工場数は、調査票を回収した工場の数である。</t>
    <phoneticPr fontId="2"/>
  </si>
  <si>
    <t>その他の独航不能船</t>
    <rPh sb="2" eb="3">
      <t>タ</t>
    </rPh>
    <rPh sb="4" eb="5">
      <t>ドク</t>
    </rPh>
    <rPh sb="5" eb="6">
      <t>ワタル</t>
    </rPh>
    <rPh sb="6" eb="8">
      <t>フノウ</t>
    </rPh>
    <rPh sb="8" eb="9">
      <t>セン</t>
    </rPh>
    <phoneticPr fontId="2"/>
  </si>
  <si>
    <t>（注）上段はFRP船、下段は木船の値である。</t>
  </si>
  <si>
    <t>船質別・国籍別修繕船舶隻数、トン数及び修繕高</t>
    <rPh sb="0" eb="1">
      <t>セン</t>
    </rPh>
    <rPh sb="1" eb="2">
      <t>シツ</t>
    </rPh>
    <rPh sb="2" eb="3">
      <t>ベツ</t>
    </rPh>
    <rPh sb="4" eb="6">
      <t>コクセキ</t>
    </rPh>
    <rPh sb="6" eb="7">
      <t>ベツ</t>
    </rPh>
    <rPh sb="7" eb="9">
      <t>シュウゼン</t>
    </rPh>
    <rPh sb="9" eb="11">
      <t>センパク</t>
    </rPh>
    <rPh sb="11" eb="13">
      <t>セキスウ</t>
    </rPh>
    <rPh sb="16" eb="17">
      <t>スウ</t>
    </rPh>
    <rPh sb="17" eb="18">
      <t>オヨ</t>
    </rPh>
    <rPh sb="19" eb="21">
      <t>シュウゼン</t>
    </rPh>
    <rPh sb="21" eb="22">
      <t>ダカ</t>
    </rPh>
    <phoneticPr fontId="2"/>
  </si>
  <si>
    <t>用途別・トン数階級別しゅん工強化プラスチック（木）船隻数、トン数及び船価</t>
    <phoneticPr fontId="2"/>
  </si>
  <si>
    <t>　　　　製造設備又は入きょもしくは上架設備を有する工場。</t>
    <rPh sb="4" eb="6">
      <t>セイゾウ</t>
    </rPh>
    <rPh sb="6" eb="8">
      <t>セツビ</t>
    </rPh>
    <rPh sb="8" eb="9">
      <t>マタ</t>
    </rPh>
    <rPh sb="10" eb="11">
      <t>イリ</t>
    </rPh>
    <rPh sb="17" eb="18">
      <t>ウエ</t>
    </rPh>
    <rPh sb="18" eb="19">
      <t>カ</t>
    </rPh>
    <rPh sb="19" eb="21">
      <t>セツビ</t>
    </rPh>
    <rPh sb="22" eb="23">
      <t>ユウ</t>
    </rPh>
    <rPh sb="25" eb="27">
      <t>コウジョウ</t>
    </rPh>
    <phoneticPr fontId="2"/>
  </si>
  <si>
    <t>　　　　　　　　　　　いない場合はその見込額を契約船価に加えてある。</t>
    <phoneticPr fontId="2"/>
  </si>
  <si>
    <t>　　　　　及び木船を表す。</t>
    <rPh sb="7" eb="8">
      <t>モク</t>
    </rPh>
    <rPh sb="8" eb="9">
      <t>セン</t>
    </rPh>
    <phoneticPr fontId="2"/>
  </si>
  <si>
    <t>Ｇ／Ｔ当り船価</t>
    <rPh sb="3" eb="4">
      <t>ア</t>
    </rPh>
    <rPh sb="5" eb="6">
      <t>セン</t>
    </rPh>
    <rPh sb="6" eb="7">
      <t>カ</t>
    </rPh>
    <phoneticPr fontId="2"/>
  </si>
  <si>
    <t>入きょ</t>
    <rPh sb="0" eb="1">
      <t>イ</t>
    </rPh>
    <phoneticPr fontId="2"/>
  </si>
  <si>
    <t>非入きょ</t>
    <rPh sb="0" eb="1">
      <t>ヒ</t>
    </rPh>
    <rPh sb="1" eb="2">
      <t>イリ</t>
    </rPh>
    <phoneticPr fontId="2"/>
  </si>
  <si>
    <t>国籍別修繕船舶隻数、
トン数及び修繕高</t>
    <rPh sb="0" eb="2">
      <t>コクセキ</t>
    </rPh>
    <rPh sb="2" eb="3">
      <t>ベツ</t>
    </rPh>
    <rPh sb="3" eb="5">
      <t>シュウゼン</t>
    </rPh>
    <rPh sb="5" eb="7">
      <t>センパク</t>
    </rPh>
    <rPh sb="7" eb="9">
      <t>セキスウ</t>
    </rPh>
    <rPh sb="13" eb="14">
      <t>スウ</t>
    </rPh>
    <rPh sb="14" eb="15">
      <t>オヨ</t>
    </rPh>
    <rPh sb="16" eb="18">
      <t>シュウゼン</t>
    </rPh>
    <rPh sb="18" eb="19">
      <t>ダカ</t>
    </rPh>
    <phoneticPr fontId="2"/>
  </si>
  <si>
    <t>　　６．平成２５年において、調査項目等の見直しを行った結果、平成２６年１月分より、船舶の「受注」</t>
    <rPh sb="4" eb="6">
      <t>ヘイセイ</t>
    </rPh>
    <rPh sb="8" eb="9">
      <t>ネン</t>
    </rPh>
    <rPh sb="14" eb="16">
      <t>チョウサ</t>
    </rPh>
    <rPh sb="16" eb="18">
      <t>コウモク</t>
    </rPh>
    <rPh sb="18" eb="19">
      <t>トウ</t>
    </rPh>
    <rPh sb="20" eb="22">
      <t>ミナオ</t>
    </rPh>
    <rPh sb="24" eb="25">
      <t>オコナ</t>
    </rPh>
    <rPh sb="27" eb="29">
      <t>ケッカ</t>
    </rPh>
    <rPh sb="30" eb="32">
      <t>ヘイセイ</t>
    </rPh>
    <rPh sb="34" eb="35">
      <t>ネン</t>
    </rPh>
    <rPh sb="36" eb="37">
      <t>ガツ</t>
    </rPh>
    <rPh sb="37" eb="38">
      <t>ブン</t>
    </rPh>
    <rPh sb="41" eb="43">
      <t>センパク</t>
    </rPh>
    <rPh sb="45" eb="47">
      <t>ジュチュウ</t>
    </rPh>
    <phoneticPr fontId="2"/>
  </si>
  <si>
    <t>　　　実績を調査項目として追加し、集計・公表することとした。</t>
    <phoneticPr fontId="2"/>
  </si>
  <si>
    <t>　　７．統計表記載の略語等</t>
    <rPh sb="4" eb="7">
      <t>トウケイヒョウ</t>
    </rPh>
    <rPh sb="7" eb="9">
      <t>キサイ</t>
    </rPh>
    <rPh sb="10" eb="12">
      <t>リャクゴ</t>
    </rPh>
    <rPh sb="12" eb="13">
      <t>ナド</t>
    </rPh>
    <phoneticPr fontId="2"/>
  </si>
  <si>
    <t>　　（１） 平成２５年における調査の見直しに伴い、公表する船種についても検討を行った。その結果、</t>
    <rPh sb="6" eb="8">
      <t>ヘイセイ</t>
    </rPh>
    <rPh sb="10" eb="11">
      <t>ネン</t>
    </rPh>
    <rPh sb="15" eb="17">
      <t>チョウサ</t>
    </rPh>
    <rPh sb="18" eb="20">
      <t>ミナオ</t>
    </rPh>
    <rPh sb="22" eb="23">
      <t>トモナ</t>
    </rPh>
    <rPh sb="25" eb="27">
      <t>コウヒョウ</t>
    </rPh>
    <rPh sb="29" eb="31">
      <t>センシュ</t>
    </rPh>
    <rPh sb="36" eb="38">
      <t>ケントウ</t>
    </rPh>
    <rPh sb="39" eb="40">
      <t>オコナ</t>
    </rPh>
    <rPh sb="45" eb="47">
      <t>ケッカ</t>
    </rPh>
    <phoneticPr fontId="2"/>
  </si>
  <si>
    <t>　　　　 平成２６年１月分より、建造実績の少ないチップ専用船及び木材専用船についてはその他貨物</t>
    <rPh sb="30" eb="31">
      <t>オヨ</t>
    </rPh>
    <rPh sb="44" eb="45">
      <t>タ</t>
    </rPh>
    <rPh sb="45" eb="47">
      <t>カモツ</t>
    </rPh>
    <phoneticPr fontId="2"/>
  </si>
  <si>
    <t>　　　　 船、鉱石兼油送船についてはその他油送船の内数として公表することとした。また、ＲＯＲＯ</t>
    <phoneticPr fontId="2"/>
  </si>
  <si>
    <t>　　　　 船、木材兼ばら積み船、プロダクトキャリア、Ｌ.Ｎ.Ｇ船については今後の受注・建造が見込</t>
    <phoneticPr fontId="2"/>
  </si>
  <si>
    <t xml:space="preserve">         まれることから、新たに公表することとした。              </t>
    <phoneticPr fontId="2"/>
  </si>
  <si>
    <t>　　（２） 第３表から第６表の（　）内の文字は、専用船の略語で、(鉱石)＝鉱石専用船、(撒積)＝ばら</t>
    <phoneticPr fontId="2"/>
  </si>
  <si>
    <t>　       積み船、(コンテナ)＝コンテナ船、(自動車)＝自動車専用船、(鉱・撒)＝鉱石兼ばら積み船、</t>
    <phoneticPr fontId="2"/>
  </si>
  <si>
    <t xml:space="preserve">          (石炭)＝石炭専用船、(セメント)＝セメント専用船、(ＲＯＲＯ)＝ＲＯＲＯ船、(木・撒)＝</t>
    <phoneticPr fontId="2"/>
  </si>
  <si>
    <t>　       木材兼ばら積み船、(その他)＝その他貨物船を表し、貨物船の欄に計上してある。また、油送船</t>
    <phoneticPr fontId="2"/>
  </si>
  <si>
    <t>　       については、 (プロダクト)＝プロダクトキャリア、(ＬＰＧ)＝Ｌ.Ｐ.Ｇ.船、(化学薬)＝化学薬</t>
    <phoneticPr fontId="2"/>
  </si>
  <si>
    <t>　       品船、(ＬＮＧ)＝Ｌ.Ｎ.Ｇ船、(その他)＝その他油送船を表し、油送船の欄に計上してある。　　　　　　　　　　　　　　　　　　　　　</t>
    <phoneticPr fontId="2"/>
  </si>
  <si>
    <t>　　　　　</t>
    <phoneticPr fontId="2"/>
  </si>
  <si>
    <t>　　（３）　第２表及び第７表の強化プラスチック（木）船とは、強化プラスチック船（ＦＲＰ船）</t>
    <phoneticPr fontId="2"/>
  </si>
  <si>
    <t>　　８．この月報について質問事項があるときは、</t>
    <phoneticPr fontId="2"/>
  </si>
  <si>
    <t>　造船造機統計（基幹統計）造船調査概要</t>
    <rPh sb="17" eb="19">
      <t>ガイヨウ</t>
    </rPh>
    <phoneticPr fontId="2"/>
  </si>
  <si>
    <t>　鋼船しゅん工実績の推移</t>
    <rPh sb="1" eb="3">
      <t>コウセン</t>
    </rPh>
    <rPh sb="6" eb="7">
      <t>コウ</t>
    </rPh>
    <rPh sb="7" eb="9">
      <t>ジッセキ</t>
    </rPh>
    <rPh sb="10" eb="12">
      <t>スイイ</t>
    </rPh>
    <phoneticPr fontId="2"/>
  </si>
  <si>
    <t xml:space="preserve">　第１表　　鋼船建造実績 </t>
    <rPh sb="1" eb="2">
      <t>ダイ</t>
    </rPh>
    <rPh sb="3" eb="4">
      <t>オモテ</t>
    </rPh>
    <rPh sb="6" eb="8">
      <t>コウセン</t>
    </rPh>
    <rPh sb="8" eb="10">
      <t>ケンゾウ</t>
    </rPh>
    <rPh sb="10" eb="12">
      <t>ジッセキ</t>
    </rPh>
    <phoneticPr fontId="2"/>
  </si>
  <si>
    <t xml:space="preserve">　第２表　　強化プラスチック（木）船しゅん工実績 </t>
    <rPh sb="1" eb="2">
      <t>ダイ</t>
    </rPh>
    <rPh sb="3" eb="4">
      <t>ヒョウ</t>
    </rPh>
    <rPh sb="6" eb="8">
      <t>キョウカ</t>
    </rPh>
    <rPh sb="15" eb="16">
      <t>モク</t>
    </rPh>
    <rPh sb="17" eb="18">
      <t>セン</t>
    </rPh>
    <rPh sb="21" eb="22">
      <t>コウ</t>
    </rPh>
    <rPh sb="22" eb="24">
      <t>ジッセキ</t>
    </rPh>
    <phoneticPr fontId="2"/>
  </si>
  <si>
    <t>　第３表　　用途別・トン数階級別受注鋼船隻数及びトン数</t>
    <rPh sb="1" eb="2">
      <t>ダイ</t>
    </rPh>
    <rPh sb="3" eb="4">
      <t>ヒョウ</t>
    </rPh>
    <rPh sb="6" eb="8">
      <t>ヨウト</t>
    </rPh>
    <rPh sb="8" eb="9">
      <t>ベツ</t>
    </rPh>
    <rPh sb="12" eb="13">
      <t>スウ</t>
    </rPh>
    <rPh sb="13" eb="15">
      <t>カイキュウ</t>
    </rPh>
    <rPh sb="15" eb="16">
      <t>ベツ</t>
    </rPh>
    <rPh sb="16" eb="18">
      <t>ジュチュウ</t>
    </rPh>
    <rPh sb="18" eb="19">
      <t>コウ</t>
    </rPh>
    <rPh sb="19" eb="20">
      <t>セン</t>
    </rPh>
    <rPh sb="20" eb="22">
      <t>セキスウ</t>
    </rPh>
    <rPh sb="22" eb="23">
      <t>オヨ</t>
    </rPh>
    <rPh sb="26" eb="27">
      <t>スウ</t>
    </rPh>
    <phoneticPr fontId="2"/>
  </si>
  <si>
    <t>　第４表　　用途別・トン数階級別起工鋼船隻数及びトン数</t>
    <rPh sb="1" eb="2">
      <t>ダイ</t>
    </rPh>
    <rPh sb="3" eb="4">
      <t>ヒョウ</t>
    </rPh>
    <rPh sb="16" eb="18">
      <t>キコウ</t>
    </rPh>
    <phoneticPr fontId="2"/>
  </si>
  <si>
    <t>　第５表　　用途別・トン数階級別進水鋼船隻数及びトン数</t>
    <rPh sb="1" eb="2">
      <t>ダイ</t>
    </rPh>
    <rPh sb="3" eb="4">
      <t>ヒョウ</t>
    </rPh>
    <rPh sb="16" eb="18">
      <t>シンスイ</t>
    </rPh>
    <phoneticPr fontId="2"/>
  </si>
  <si>
    <t>　第６表　　用途別・トン数階級別しゅん工鋼船隻数、トン数及び船価</t>
    <rPh sb="1" eb="2">
      <t>ダイ</t>
    </rPh>
    <rPh sb="3" eb="4">
      <t>ヒョウ</t>
    </rPh>
    <rPh sb="6" eb="8">
      <t>ヨウト</t>
    </rPh>
    <rPh sb="8" eb="9">
      <t>ベツ</t>
    </rPh>
    <rPh sb="12" eb="13">
      <t>スウ</t>
    </rPh>
    <rPh sb="13" eb="15">
      <t>カイキュウ</t>
    </rPh>
    <rPh sb="15" eb="16">
      <t>ベツ</t>
    </rPh>
    <rPh sb="19" eb="20">
      <t>コウ</t>
    </rPh>
    <rPh sb="20" eb="21">
      <t>コウ</t>
    </rPh>
    <rPh sb="21" eb="22">
      <t>セン</t>
    </rPh>
    <rPh sb="22" eb="24">
      <t>セキスウ</t>
    </rPh>
    <rPh sb="27" eb="28">
      <t>スウ</t>
    </rPh>
    <rPh sb="28" eb="29">
      <t>オヨ</t>
    </rPh>
    <rPh sb="30" eb="31">
      <t>フネ</t>
    </rPh>
    <rPh sb="31" eb="32">
      <t>アタイ</t>
    </rPh>
    <phoneticPr fontId="2"/>
  </si>
  <si>
    <t>　第７表　　用途別・トン数階級別しゅん工強化プラスチック（木）船隻数、トン数及び船価</t>
    <rPh sb="1" eb="2">
      <t>ダイ</t>
    </rPh>
    <rPh sb="3" eb="4">
      <t>ヒョウ</t>
    </rPh>
    <rPh sb="20" eb="22">
      <t>キョウカ</t>
    </rPh>
    <rPh sb="29" eb="30">
      <t>モク</t>
    </rPh>
    <rPh sb="31" eb="32">
      <t>セン</t>
    </rPh>
    <phoneticPr fontId="2"/>
  </si>
  <si>
    <t>　第８表　　独航不能船舶のしゅん工隻数、トン数及び船価</t>
    <rPh sb="1" eb="2">
      <t>ダイ</t>
    </rPh>
    <rPh sb="3" eb="4">
      <t>ヒョウ</t>
    </rPh>
    <rPh sb="6" eb="7">
      <t>ドク</t>
    </rPh>
    <rPh sb="7" eb="8">
      <t>ワタル</t>
    </rPh>
    <rPh sb="8" eb="10">
      <t>フノウ</t>
    </rPh>
    <rPh sb="10" eb="12">
      <t>センパク</t>
    </rPh>
    <rPh sb="16" eb="17">
      <t>コウ</t>
    </rPh>
    <rPh sb="17" eb="19">
      <t>セキスウ</t>
    </rPh>
    <rPh sb="22" eb="23">
      <t>スウ</t>
    </rPh>
    <rPh sb="23" eb="24">
      <t>オヨ</t>
    </rPh>
    <rPh sb="25" eb="26">
      <t>フネ</t>
    </rPh>
    <rPh sb="26" eb="27">
      <t>アタイ</t>
    </rPh>
    <phoneticPr fontId="2"/>
  </si>
  <si>
    <t>　第９表　　船質別・国籍別修繕船舶隻数、トン数及び修繕高</t>
    <rPh sb="1" eb="2">
      <t>ダイ</t>
    </rPh>
    <rPh sb="3" eb="4">
      <t>オモテ</t>
    </rPh>
    <rPh sb="6" eb="7">
      <t>セン</t>
    </rPh>
    <rPh sb="7" eb="8">
      <t>シツ</t>
    </rPh>
    <rPh sb="8" eb="9">
      <t>ベツ</t>
    </rPh>
    <rPh sb="10" eb="12">
      <t>コクセキ</t>
    </rPh>
    <rPh sb="12" eb="13">
      <t>ベツ</t>
    </rPh>
    <rPh sb="13" eb="15">
      <t>シュウゼン</t>
    </rPh>
    <rPh sb="15" eb="17">
      <t>センパク</t>
    </rPh>
    <rPh sb="17" eb="19">
      <t>セキスウ</t>
    </rPh>
    <rPh sb="22" eb="23">
      <t>スウ</t>
    </rPh>
    <rPh sb="23" eb="24">
      <t>オヨ</t>
    </rPh>
    <rPh sb="25" eb="28">
      <t>シュウゼンダカ</t>
    </rPh>
    <phoneticPr fontId="2"/>
  </si>
  <si>
    <t>　第１０表　地方運輸局管轄区域別建造実績及び船舶修繕実績</t>
    <phoneticPr fontId="2"/>
  </si>
  <si>
    <t>　　　　鋼製船舶及び鋼製以外の船舶を製造又は修繕したもの。</t>
  </si>
  <si>
    <t>　　　　ただし、鋼製以外の船舶のうち総トン数20トン未満かつ、長さ15メートル未満のものは含まない。</t>
  </si>
  <si>
    <t>　　（４）「・・」は秘密保護上公表しないもの、「－」は該当数値のないものを表す。</t>
    <rPh sb="10" eb="12">
      <t>ヒミツ</t>
    </rPh>
    <rPh sb="12" eb="14">
      <t>ホゴ</t>
    </rPh>
    <rPh sb="14" eb="15">
      <t>ジョウ</t>
    </rPh>
    <rPh sb="15" eb="17">
      <t>コウヒョウ</t>
    </rPh>
    <rPh sb="27" eb="29">
      <t>ガイトウ</t>
    </rPh>
    <rPh sb="29" eb="31">
      <t>スウチ</t>
    </rPh>
    <rPh sb="37" eb="38">
      <t>アラワ</t>
    </rPh>
    <phoneticPr fontId="2"/>
  </si>
  <si>
    <t>G／T</t>
    <phoneticPr fontId="2"/>
  </si>
  <si>
    <t>※生産指数は、当該月のしゅん工船価を、基準時（令和2年）のしゅん工船価の月平均値で除して求めた指数である。</t>
    <rPh sb="7" eb="9">
      <t>トウガイ</t>
    </rPh>
    <rPh sb="9" eb="10">
      <t>ツキ</t>
    </rPh>
    <rPh sb="23" eb="25">
      <t>レイワ</t>
    </rPh>
    <rPh sb="36" eb="37">
      <t>ツキ</t>
    </rPh>
    <rPh sb="37" eb="39">
      <t>ヘイキン</t>
    </rPh>
    <rPh sb="39" eb="40">
      <t>チ</t>
    </rPh>
    <phoneticPr fontId="2"/>
  </si>
  <si>
    <t>億</t>
  </si>
  <si>
    <t>　</t>
  </si>
  <si>
    <t>Ｇ／Ｔ当たり船価</t>
    <rPh sb="3" eb="4">
      <t>ア</t>
    </rPh>
    <rPh sb="6" eb="7">
      <t>フネ</t>
    </rPh>
    <rPh sb="7" eb="8">
      <t>アタイ</t>
    </rPh>
    <phoneticPr fontId="2"/>
  </si>
  <si>
    <t>②しゅん工船の用途別隻数（鋼船）</t>
    <phoneticPr fontId="2"/>
  </si>
  <si>
    <t>※G/T当たり船価は、当該月のしゅん工船価を、同総トン数(G/T)で除したものである。</t>
    <phoneticPr fontId="2"/>
  </si>
  <si>
    <t>令和2年</t>
    <rPh sb="0" eb="2">
      <t>レイワ</t>
    </rPh>
    <phoneticPr fontId="2"/>
  </si>
  <si>
    <t>竣工</t>
    <rPh sb="0" eb="2">
      <t>シュンコウ</t>
    </rPh>
    <phoneticPr fontId="2"/>
  </si>
  <si>
    <t>令和2年データ　５年ごとに基準を変えていく（次回令和7年）</t>
    <rPh sb="0" eb="2">
      <t>レイワ</t>
    </rPh>
    <rPh sb="3" eb="4">
      <t>ネン</t>
    </rPh>
    <rPh sb="24" eb="26">
      <t>レイワ</t>
    </rPh>
    <phoneticPr fontId="2"/>
  </si>
  <si>
    <t>基準年の統計(2020)</t>
    <phoneticPr fontId="2"/>
  </si>
  <si>
    <t>前年同月比</t>
    <rPh sb="0" eb="5">
      <t>ゼンネンドウゲツヒ</t>
    </rPh>
    <phoneticPr fontId="2"/>
  </si>
  <si>
    <t>③G/T当たり船価</t>
    <rPh sb="4" eb="5">
      <t>ア</t>
    </rPh>
    <rPh sb="7" eb="8">
      <t>フネ</t>
    </rPh>
    <rPh sb="8" eb="9">
      <t>アタイ</t>
    </rPh>
    <phoneticPr fontId="2"/>
  </si>
  <si>
    <t>※構成比は小数点以下第2位を四捨五入しているため、合計しても必ずしも100とはならない。</t>
    <phoneticPr fontId="2"/>
  </si>
  <si>
    <t>令和8年1月分</t>
  </si>
  <si>
    <t>令和8年1月分</t>
    <phoneticPr fontId="2"/>
  </si>
  <si>
    <t>令和3年</t>
    <phoneticPr fontId="2"/>
  </si>
  <si>
    <t>令和4年</t>
    <phoneticPr fontId="2"/>
  </si>
  <si>
    <t>令和5年</t>
    <phoneticPr fontId="2"/>
  </si>
  <si>
    <t>令和6年</t>
    <phoneticPr fontId="2"/>
  </si>
  <si>
    <t>令和7年</t>
    <phoneticPr fontId="2"/>
  </si>
  <si>
    <t>2月分</t>
    <phoneticPr fontId="2"/>
  </si>
  <si>
    <t>3月分</t>
    <phoneticPr fontId="2"/>
  </si>
  <si>
    <t>4月分</t>
    <phoneticPr fontId="2"/>
  </si>
  <si>
    <t>5月分</t>
    <phoneticPr fontId="2"/>
  </si>
  <si>
    <t>6月分</t>
    <phoneticPr fontId="2"/>
  </si>
  <si>
    <t>7月分</t>
    <phoneticPr fontId="2"/>
  </si>
  <si>
    <t>8月分</t>
    <phoneticPr fontId="2"/>
  </si>
  <si>
    <t>9月分</t>
    <phoneticPr fontId="2"/>
  </si>
  <si>
    <t>10月分</t>
    <phoneticPr fontId="2"/>
  </si>
  <si>
    <t>11月分</t>
    <phoneticPr fontId="2"/>
  </si>
  <si>
    <t>12月分</t>
    <phoneticPr fontId="2"/>
  </si>
  <si>
    <t>令和8年</t>
  </si>
  <si>
    <t>1月分</t>
    <phoneticPr fontId="2"/>
  </si>
  <si>
    <t>貨物船計</t>
    <phoneticPr fontId="2"/>
  </si>
  <si>
    <t>一般貨物船</t>
  </si>
  <si>
    <t>鉱石専用船</t>
  </si>
  <si>
    <t>ばら積み船</t>
  </si>
  <si>
    <t>コンテナ船</t>
  </si>
  <si>
    <t>自動車専用船</t>
  </si>
  <si>
    <t>鉱石兼撤積船</t>
  </si>
  <si>
    <t>石炭専用船</t>
  </si>
  <si>
    <t>セメント専用船</t>
  </si>
  <si>
    <t>ＲＯＲＯ船</t>
  </si>
  <si>
    <t>木材兼撤積船</t>
  </si>
  <si>
    <t>その他貨物船</t>
  </si>
  <si>
    <t>油送船計</t>
    <phoneticPr fontId="2"/>
  </si>
  <si>
    <t>一般油送船</t>
  </si>
  <si>
    <t>プロダクトキャリア</t>
  </si>
  <si>
    <t>ＬＰＧ船</t>
  </si>
  <si>
    <t>化学薬品船</t>
  </si>
  <si>
    <t>ＬＮＧ船</t>
  </si>
  <si>
    <t>その他油送船</t>
  </si>
  <si>
    <t>排水トン</t>
    <phoneticPr fontId="2"/>
  </si>
  <si>
    <t>排水トン当り船価</t>
    <phoneticPr fontId="2"/>
  </si>
  <si>
    <t>（注）工場数は、調査票を回収した工場の数である。</t>
  </si>
  <si>
    <t>-</t>
  </si>
  <si>
    <t>（注）上段は載貨重量トン数、下段は排水トン数の値である。</t>
  </si>
  <si>
    <t>北海道運輸局</t>
    <phoneticPr fontId="2"/>
  </si>
  <si>
    <t>東北運輸局</t>
    <phoneticPr fontId="2"/>
  </si>
  <si>
    <t>関東運輸局</t>
    <phoneticPr fontId="2"/>
  </si>
  <si>
    <t>北陸信越運輸局</t>
    <phoneticPr fontId="2"/>
  </si>
  <si>
    <t>中部運輸局</t>
    <phoneticPr fontId="2"/>
  </si>
  <si>
    <t>近畿運輸局</t>
    <phoneticPr fontId="2"/>
  </si>
  <si>
    <t>神戸運輸監理部</t>
    <phoneticPr fontId="2"/>
  </si>
  <si>
    <t>中国運輸局</t>
    <phoneticPr fontId="2"/>
  </si>
  <si>
    <t>四国運輸局</t>
    <phoneticPr fontId="2"/>
  </si>
  <si>
    <t>九州運輸局</t>
    <phoneticPr fontId="2"/>
  </si>
  <si>
    <t>沖縄総合事務局</t>
    <phoneticPr fontId="2"/>
  </si>
  <si>
    <t>（注）平成１４年７月の地方運輸局再編に伴い、秋田県・山形県は東北運輸局へ、新潟県・富山県・石川県・長野県は北陸信越運輸局へ、福井県は中部運輸局へそれぞれ移管された。_x000D_
　　　また、従来は九州運輸局に含まれていた沖縄県分を、沖縄総合事務局として別掲することとした。</t>
  </si>
  <si>
    <t>　造船調査結果（令和８年１月分）の概要</t>
    <phoneticPr fontId="2"/>
  </si>
  <si>
    <t>　　　　　国土交通省総合政策局情報政策課交通経済統計調査室</t>
    <rPh sb="5" eb="7">
      <t>コクド</t>
    </rPh>
    <rPh sb="7" eb="10">
      <t>コウツウショウ</t>
    </rPh>
    <rPh sb="10" eb="12">
      <t>ソウゴウ</t>
    </rPh>
    <rPh sb="12" eb="14">
      <t>セイサク</t>
    </rPh>
    <rPh sb="14" eb="15">
      <t>キョク</t>
    </rPh>
    <rPh sb="15" eb="17">
      <t>ジョウホウ</t>
    </rPh>
    <rPh sb="17" eb="19">
      <t>セイサク</t>
    </rPh>
    <rPh sb="19" eb="20">
      <t>カ</t>
    </rPh>
    <rPh sb="20" eb="22">
      <t>コウツウ</t>
    </rPh>
    <rPh sb="22" eb="24">
      <t>ケイザイ</t>
    </rPh>
    <rPh sb="24" eb="26">
      <t>トウケイ</t>
    </rPh>
    <rPh sb="26" eb="28">
      <t>チョウサ</t>
    </rPh>
    <rPh sb="28" eb="29">
      <t>シツ</t>
    </rPh>
    <phoneticPr fontId="2"/>
  </si>
  <si>
    <t>　　　　　　　　　　　　　　　　　　　〔電話  03-5253-8111 内線28-748〕まで御連絡ください。</t>
    <rPh sb="20" eb="22">
      <t>デンワ</t>
    </rPh>
    <rPh sb="37" eb="39">
      <t>ナイセン</t>
    </rPh>
    <rPh sb="48" eb="51">
      <t>ゴレンラク</t>
    </rPh>
    <phoneticPr fontId="2"/>
  </si>
  <si>
    <t>第１表   工場数 392工場</t>
    <phoneticPr fontId="2"/>
  </si>
  <si>
    <t>第２表　工場数 121工場</t>
    <phoneticPr fontId="2"/>
  </si>
  <si>
    <t>（注）1.生産指数（年次）は、当該年のしゅん工船価（合計）を、基準時（令和2年）のしゅん工船価（合計）で除して求めた指数である。
　　　   なお、基準時（令和2年）のしゅん工船価（合計、国内船、輸出船）は、それぞれ 119,294,019(千円)、26,641,790(千円)、92,652,229(千円)である。
       2.その他の船種区分は、独航能力を有するもので、巡視船、曳船、作業船等をいう。</t>
    <rPh sb="76" eb="77">
      <t>ジ</t>
    </rPh>
    <rPh sb="121" eb="123">
      <t>センエン</t>
    </rPh>
    <rPh sb="136" eb="138">
      <t>センエン</t>
    </rPh>
    <rPh sb="151" eb="153">
      <t>センエン</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</si>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</sst>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Red]\-#,##0.0"/>
    <numFmt numFmtId="177" formatCode="#,##0.0;\-#,##0.0"/>
    <numFmt numFmtId="178" formatCode="0.000000"/>
    <numFmt numFmtId="179" formatCode="#,##0.0"/>
    <numFmt numFmtId="180" formatCode="&quot;+B3&quot;&quot;+C3&quot;"/>
    <numFmt numFmtId="181" formatCode="0.0"/>
    <numFmt numFmtId="182" formatCode="#,##0_ "/>
    <numFmt numFmtId="183" formatCode="[$-411]ggge&quot;年&quot;"/>
    <numFmt numFmtId="184" formatCode="&quot;(&quot;#,##0&quot;)&quot;"/>
    <numFmt numFmtId="185" formatCode="0.0_ "/>
    <numFmt numFmtId="186" formatCode="[$-411]ggg&quot;元年&quot;"/>
  </numFmts>
  <fonts count="29">
    <font>
      <sz val="11"/>
      <name val="ＭＳ Ｐゴシック"/>
      <family val="3"/>
      <charset val="128"/>
    </font>
    <font>
      <sz val="11"/>
      <name val="ＭＳ Ｐゴシック"/>
      <family val="3"/>
      <charset val="128"/>
    </font>
    <font>
      <sz val="6"/>
      <name val="ＭＳ Ｐゴシック"/>
      <family val="3"/>
      <charset val="128"/>
    </font>
    <font>
      <sz val="20"/>
      <name val="ＭＳ Ｐゴシック"/>
      <family val="3"/>
      <charset val="128"/>
    </font>
    <font>
      <sz val="8"/>
      <name val="ＭＳ Ｐゴシック"/>
      <family val="3"/>
      <charset val="128"/>
    </font>
    <font>
      <sz val="10.5"/>
      <name val="Times New Roman"/>
      <family val="1"/>
    </font>
    <font>
      <b/>
      <sz val="20"/>
      <name val="ＭＳ 明朝"/>
      <family val="1"/>
      <charset val="128"/>
    </font>
    <font>
      <sz val="22"/>
      <name val="ＭＳ 明朝"/>
      <family val="1"/>
      <charset val="128"/>
    </font>
    <font>
      <sz val="38"/>
      <name val="ＭＳ 明朝"/>
      <family val="1"/>
      <charset val="128"/>
    </font>
    <font>
      <sz val="17"/>
      <name val="ＭＳ 明朝"/>
      <family val="1"/>
      <charset val="128"/>
    </font>
    <font>
      <sz val="10"/>
      <name val="ＭＳ 明朝"/>
      <family val="1"/>
      <charset val="128"/>
    </font>
    <font>
      <sz val="11"/>
      <color indexed="10"/>
      <name val="ＭＳ 明朝"/>
      <family val="1"/>
      <charset val="128"/>
    </font>
    <font>
      <sz val="11"/>
      <name val="ＭＳ 明朝"/>
      <family val="1"/>
      <charset val="128"/>
    </font>
    <font>
      <sz val="13"/>
      <name val="ＭＳ 明朝"/>
      <family val="1"/>
      <charset val="128"/>
    </font>
    <font>
      <sz val="10.5"/>
      <name val="ＭＳ 明朝"/>
      <family val="1"/>
      <charset val="128"/>
    </font>
    <font>
      <b/>
      <sz val="10.5"/>
      <name val="ＭＳ 明朝"/>
      <family val="1"/>
      <charset val="128"/>
    </font>
    <font>
      <sz val="10"/>
      <name val="ＭＳ Ｐゴシック"/>
      <family val="3"/>
      <charset val="128"/>
    </font>
    <font>
      <sz val="10"/>
      <name val="明朝"/>
      <family val="3"/>
      <charset val="128"/>
    </font>
    <font>
      <sz val="11"/>
      <name val="明朝"/>
      <family val="3"/>
      <charset val="128"/>
    </font>
    <font>
      <sz val="12"/>
      <name val="明朝"/>
      <family val="1"/>
      <charset val="128"/>
    </font>
    <font>
      <sz val="9"/>
      <name val="明朝"/>
      <family val="3"/>
      <charset val="128"/>
    </font>
    <font>
      <sz val="8"/>
      <name val="明朝"/>
      <family val="3"/>
      <charset val="128"/>
    </font>
    <font>
      <sz val="18"/>
      <name val="ＭＳ Ｐゴシック"/>
      <family val="3"/>
      <charset val="128"/>
    </font>
    <font>
      <b/>
      <sz val="11"/>
      <name val="ＭＳ Ｐゴシック"/>
      <family val="3"/>
      <charset val="128"/>
    </font>
    <font>
      <b/>
      <sz val="20"/>
      <name val="ＭＳ Ｐゴシック"/>
      <family val="3"/>
      <charset val="128"/>
    </font>
    <font>
      <b/>
      <sz val="16"/>
      <name val="ＭＳ Ｐゴシック"/>
      <family val="3"/>
      <charset val="128"/>
    </font>
    <font>
      <sz val="8"/>
      <name val="明朝"/>
      <family val="3"/>
      <charset val="128"/>
    </font>
    <font>
      <sz val="8"/>
      <color rgb="FF000000"/>
      <name val="ＭＳ Ｐゴシック"/>
      <family val="3"/>
      <charset val="128"/>
    </font>
    <font>
      <sz val="11"/>
      <color rgb="FF000000"/>
      <name val="ＭＳ Ｐゴシック"/>
      <family val="3"/>
      <charset val="128"/>
    </font>
  </fonts>
  <fills count="10">
    <fill>
      <patternFill patternType="none"/>
    </fill>
    <fill>
      <patternFill patternType="gray125"/>
    </fill>
    <fill>
      <patternFill patternType="solid">
        <fgColor indexed="15"/>
        <bgColor indexed="64"/>
      </patternFill>
    </fill>
    <fill>
      <patternFill patternType="solid">
        <fgColor indexed="9"/>
        <bgColor indexed="64"/>
      </patternFill>
    </fill>
    <fill>
      <patternFill patternType="solid">
        <fgColor indexed="41"/>
        <bgColor indexed="64"/>
      </patternFill>
    </fill>
    <fill>
      <patternFill patternType="solid">
        <fgColor indexed="22"/>
        <bgColor indexed="64"/>
      </patternFill>
    </fill>
    <fill>
      <patternFill patternType="solid">
        <fgColor indexed="65"/>
        <bgColor indexed="11"/>
      </patternFill>
    </fill>
    <fill>
      <patternFill patternType="solid">
        <fgColor indexed="11"/>
        <bgColor indexed="64"/>
      </patternFill>
    </fill>
    <fill>
      <patternFill patternType="lightGray">
        <fgColor indexed="11"/>
      </patternFill>
    </fill>
    <fill>
      <patternFill patternType="solid">
        <fgColor indexed="35"/>
        <bgColor indexed="64"/>
      </patternFill>
    </fill>
  </fills>
  <borders count="96">
    <border>
      <left/>
      <right/>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dotted">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top style="thin">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hair">
        <color indexed="64"/>
      </left>
      <right style="thin">
        <color indexed="64"/>
      </right>
      <top style="medium">
        <color indexed="64"/>
      </top>
      <bottom/>
      <diagonal/>
    </border>
    <border>
      <left style="hair">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hair">
        <color indexed="64"/>
      </left>
      <right style="medium">
        <color indexed="64"/>
      </right>
      <top style="thin">
        <color indexed="64"/>
      </top>
      <bottom/>
      <diagonal/>
    </border>
    <border>
      <left/>
      <right style="medium">
        <color indexed="64"/>
      </right>
      <top style="thin">
        <color auto="1"/>
      </top>
      <bottom/>
      <diagonal/>
    </border>
    <border>
      <left style="medium">
        <color indexed="64"/>
      </left>
      <right/>
      <top style="thin">
        <color auto="1"/>
      </top>
      <bottom/>
      <diagonal/>
    </border>
    <border>
      <left style="hair">
        <color indexed="64"/>
      </left>
      <right style="thin">
        <color indexed="64"/>
      </right>
      <top style="thin">
        <color auto="1"/>
      </top>
      <bottom/>
      <diagonal/>
    </border>
    <border>
      <left style="thin">
        <color indexed="64"/>
      </left>
      <right/>
      <top style="thin">
        <color auto="1"/>
      </top>
      <bottom/>
      <diagonal/>
    </border>
    <border>
      <left style="hair">
        <color indexed="64"/>
      </left>
      <right style="medium">
        <color indexed="64"/>
      </right>
      <top style="thin">
        <color auto="1"/>
      </top>
      <bottom/>
      <diagonal/>
    </border>
    <border>
      <left style="medium">
        <color indexed="64"/>
      </left>
      <right style="thin">
        <color indexed="64"/>
      </right>
      <top style="thin">
        <color auto="1"/>
      </top>
      <bottom/>
      <diagonal/>
    </border>
    <border>
      <left style="thin">
        <color indexed="64"/>
      </left>
      <right style="thin">
        <color indexed="64"/>
      </right>
      <top style="thin">
        <color auto="1"/>
      </top>
      <bottom/>
      <diagonal/>
    </border>
    <border>
      <left style="thin">
        <color indexed="64"/>
      </left>
      <right style="medium">
        <color indexed="64"/>
      </right>
      <top style="thin">
        <color auto="1"/>
      </top>
      <bottom/>
      <diagonal/>
    </border>
    <border>
      <left/>
      <right style="medium">
        <color indexed="64"/>
      </right>
      <top style="medium">
        <color auto="1"/>
      </top>
      <bottom/>
      <diagonal/>
    </border>
    <border>
      <left style="medium">
        <color indexed="64"/>
      </left>
      <right/>
      <top style="medium">
        <color auto="1"/>
      </top>
      <bottom/>
      <diagonal/>
    </border>
    <border>
      <left style="hair">
        <color indexed="64"/>
      </left>
      <right style="thin">
        <color indexed="64"/>
      </right>
      <top style="medium">
        <color auto="1"/>
      </top>
      <bottom/>
      <diagonal/>
    </border>
    <border>
      <left style="thin">
        <color indexed="64"/>
      </left>
      <right/>
      <top style="medium">
        <color auto="1"/>
      </top>
      <bottom/>
      <diagonal/>
    </border>
    <border>
      <left style="hair">
        <color indexed="64"/>
      </left>
      <right style="medium">
        <color indexed="64"/>
      </right>
      <top style="medium">
        <color auto="1"/>
      </top>
      <bottom/>
      <diagonal/>
    </border>
    <border>
      <left style="medium">
        <color indexed="64"/>
      </left>
      <right style="thin">
        <color indexed="64"/>
      </right>
      <top style="medium">
        <color auto="1"/>
      </top>
      <bottom/>
      <diagonal/>
    </border>
    <border>
      <left style="thin">
        <color indexed="64"/>
      </left>
      <right style="thin">
        <color indexed="64"/>
      </right>
      <top style="medium">
        <color auto="1"/>
      </top>
      <bottom/>
      <diagonal/>
    </border>
    <border>
      <left style="thin">
        <color indexed="64"/>
      </left>
      <right style="medium">
        <color indexed="64"/>
      </right>
      <top style="medium">
        <color auto="1"/>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hair">
        <color auto="1"/>
      </top>
      <bottom/>
      <diagonal/>
    </border>
    <border>
      <left style="thin">
        <color indexed="64"/>
      </left>
      <right style="thin">
        <color indexed="64"/>
      </right>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568">
    <xf numFmtId="0" fontId="0" fillId="0" borderId="0" xfId="0"/>
    <xf numFmtId="0" fontId="0" fillId="0" borderId="0" xfId="0" applyAlignment="1">
      <alignment horizontal="center"/>
    </xf>
    <xf numFmtId="0" fontId="0" fillId="0" borderId="1" xfId="0" applyBorder="1"/>
    <xf numFmtId="0" fontId="0" fillId="0" borderId="2" xfId="0" applyBorder="1"/>
    <xf numFmtId="38" fontId="0" fillId="0" borderId="3" xfId="1" applyFont="1" applyBorder="1"/>
    <xf numFmtId="38" fontId="0" fillId="0" borderId="4" xfId="1" applyFont="1" applyBorder="1"/>
    <xf numFmtId="38" fontId="0" fillId="0" borderId="1" xfId="1" applyFont="1" applyBorder="1"/>
    <xf numFmtId="38" fontId="0" fillId="0" borderId="5" xfId="1" applyFont="1" applyBorder="1"/>
    <xf numFmtId="38" fontId="0" fillId="0" borderId="2" xfId="1" applyFont="1" applyBorder="1"/>
    <xf numFmtId="38" fontId="0" fillId="0" borderId="6" xfId="1" applyFont="1" applyBorder="1"/>
    <xf numFmtId="38" fontId="0" fillId="0" borderId="7" xfId="1" applyFont="1" applyBorder="1"/>
    <xf numFmtId="38" fontId="0" fillId="0" borderId="8" xfId="1" applyFont="1" applyBorder="1"/>
    <xf numFmtId="176" fontId="0" fillId="0" borderId="2" xfId="1" applyNumberFormat="1" applyFont="1" applyBorder="1"/>
    <xf numFmtId="176" fontId="0" fillId="0" borderId="6" xfId="1" applyNumberFormat="1" applyFont="1" applyBorder="1"/>
    <xf numFmtId="176" fontId="0" fillId="0" borderId="1" xfId="1" applyNumberFormat="1" applyFont="1" applyBorder="1"/>
    <xf numFmtId="176" fontId="0" fillId="0" borderId="5" xfId="1" applyNumberFormat="1" applyFont="1" applyBorder="1"/>
    <xf numFmtId="0" fontId="3" fillId="0" borderId="0" xfId="0" applyFont="1" applyAlignment="1">
      <alignment horizontal="center"/>
    </xf>
    <xf numFmtId="0" fontId="0" fillId="0" borderId="3" xfId="0" applyBorder="1" applyAlignment="1">
      <alignment horizontal="center"/>
    </xf>
    <xf numFmtId="0" fontId="0" fillId="0" borderId="9" xfId="0" applyBorder="1"/>
    <xf numFmtId="0" fontId="0" fillId="0" borderId="10" xfId="0" applyBorder="1"/>
    <xf numFmtId="0" fontId="0" fillId="0" borderId="1" xfId="0" applyBorder="1" applyAlignment="1">
      <alignment horizontal="center"/>
    </xf>
    <xf numFmtId="0" fontId="0" fillId="0" borderId="5" xfId="0" applyBorder="1" applyAlignment="1">
      <alignment horizontal="center"/>
    </xf>
    <xf numFmtId="0" fontId="0" fillId="0" borderId="11" xfId="0" applyBorder="1" applyAlignment="1">
      <alignment horizontal="center" vertical="top" wrapText="1"/>
    </xf>
    <xf numFmtId="0" fontId="0" fillId="0" borderId="11" xfId="0" applyBorder="1" applyAlignment="1">
      <alignment horizontal="center"/>
    </xf>
    <xf numFmtId="0" fontId="0" fillId="0" borderId="7" xfId="0" applyBorder="1" applyAlignment="1">
      <alignment horizontal="center" vertical="top"/>
    </xf>
    <xf numFmtId="0" fontId="0" fillId="0" borderId="8" xfId="0" applyBorder="1" applyAlignment="1">
      <alignment horizontal="distributed" vertical="top"/>
    </xf>
    <xf numFmtId="0" fontId="0" fillId="0" borderId="7" xfId="0" applyBorder="1"/>
    <xf numFmtId="0" fontId="0" fillId="0" borderId="11" xfId="0" applyBorder="1" applyAlignment="1">
      <alignment horizontal="distributed" vertical="top"/>
    </xf>
    <xf numFmtId="0" fontId="0" fillId="0" borderId="0" xfId="0" applyAlignment="1">
      <alignment vertical="center"/>
    </xf>
    <xf numFmtId="0" fontId="0" fillId="0" borderId="0" xfId="0" applyAlignment="1">
      <alignment horizontal="right"/>
    </xf>
    <xf numFmtId="0" fontId="0" fillId="0" borderId="0" xfId="0" applyAlignment="1">
      <alignment horizontal="left" vertical="top"/>
    </xf>
    <xf numFmtId="0" fontId="1" fillId="0" borderId="0" xfId="0" applyFont="1" applyAlignment="1">
      <alignment horizontal="right"/>
    </xf>
    <xf numFmtId="0" fontId="4" fillId="0" borderId="3" xfId="0" applyFont="1" applyBorder="1" applyAlignment="1">
      <alignment horizontal="center" vertical="top"/>
    </xf>
    <xf numFmtId="0" fontId="4" fillId="0" borderId="1" xfId="0" applyFont="1" applyBorder="1" applyAlignment="1">
      <alignment horizontal="center" vertical="top"/>
    </xf>
    <xf numFmtId="0" fontId="0" fillId="0" borderId="0" xfId="0" applyAlignment="1">
      <alignment horizontal="left"/>
    </xf>
    <xf numFmtId="0" fontId="5" fillId="0" borderId="0" xfId="0" applyFont="1" applyAlignment="1">
      <alignment horizontal="left"/>
    </xf>
    <xf numFmtId="0" fontId="7" fillId="0" borderId="0" xfId="0" applyFont="1"/>
    <xf numFmtId="0" fontId="10" fillId="0" borderId="0" xfId="0" applyFont="1"/>
    <xf numFmtId="0" fontId="11" fillId="0" borderId="0" xfId="0" applyFont="1" applyAlignment="1">
      <alignment horizontal="center" vertical="center"/>
    </xf>
    <xf numFmtId="0" fontId="12" fillId="0" borderId="0" xfId="0" applyFont="1"/>
    <xf numFmtId="0" fontId="12" fillId="0" borderId="0" xfId="0" applyFont="1" applyAlignment="1">
      <alignment horizontal="left"/>
    </xf>
    <xf numFmtId="0" fontId="14" fillId="0" borderId="0" xfId="0" applyFont="1"/>
    <xf numFmtId="0" fontId="14" fillId="0" borderId="0" xfId="0" applyFont="1" applyAlignment="1">
      <alignment horizontal="left"/>
    </xf>
    <xf numFmtId="0" fontId="15" fillId="0" borderId="0" xfId="0" applyFont="1" applyAlignment="1">
      <alignment horizontal="center"/>
    </xf>
    <xf numFmtId="0" fontId="16" fillId="0" borderId="0" xfId="0" applyFont="1"/>
    <xf numFmtId="0" fontId="16" fillId="0" borderId="12" xfId="0" applyFont="1" applyBorder="1"/>
    <xf numFmtId="0" fontId="16" fillId="0" borderId="13" xfId="0" applyFont="1" applyBorder="1"/>
    <xf numFmtId="0" fontId="16" fillId="0" borderId="14" xfId="0" applyFont="1" applyBorder="1"/>
    <xf numFmtId="0" fontId="16" fillId="0" borderId="17" xfId="0" applyFont="1" applyBorder="1"/>
    <xf numFmtId="0" fontId="16" fillId="0" borderId="18" xfId="0" applyFont="1" applyBorder="1"/>
    <xf numFmtId="0" fontId="16" fillId="0" borderId="19" xfId="0" applyFont="1" applyBorder="1"/>
    <xf numFmtId="0" fontId="16" fillId="0" borderId="20" xfId="0" applyFont="1" applyBorder="1" applyAlignment="1">
      <alignment horizontal="center"/>
    </xf>
    <xf numFmtId="0" fontId="16" fillId="0" borderId="21" xfId="0" applyFont="1" applyBorder="1" applyAlignment="1">
      <alignment horizontal="center"/>
    </xf>
    <xf numFmtId="0" fontId="16" fillId="0" borderId="11" xfId="0" applyFont="1" applyBorder="1" applyAlignment="1">
      <alignment horizontal="center"/>
    </xf>
    <xf numFmtId="0" fontId="16" fillId="0" borderId="3" xfId="0" applyFont="1" applyBorder="1" applyAlignment="1">
      <alignment horizontal="center"/>
    </xf>
    <xf numFmtId="0" fontId="16" fillId="0" borderId="22" xfId="0" applyFont="1" applyBorder="1"/>
    <xf numFmtId="0" fontId="16" fillId="0" borderId="23" xfId="0" applyFont="1" applyBorder="1"/>
    <xf numFmtId="0" fontId="16" fillId="2" borderId="1" xfId="0" applyFont="1" applyFill="1" applyBorder="1" applyProtection="1">
      <protection locked="0"/>
    </xf>
    <xf numFmtId="0" fontId="16" fillId="0" borderId="24" xfId="0" applyFont="1" applyBorder="1"/>
    <xf numFmtId="0" fontId="16" fillId="0" borderId="25" xfId="0" applyFont="1" applyBorder="1"/>
    <xf numFmtId="176" fontId="16" fillId="0" borderId="1" xfId="0" applyNumberFormat="1" applyFont="1" applyBorder="1"/>
    <xf numFmtId="0" fontId="16" fillId="0" borderId="25" xfId="0" applyFont="1" applyBorder="1" applyAlignment="1">
      <alignment horizontal="center"/>
    </xf>
    <xf numFmtId="176" fontId="16" fillId="0" borderId="25" xfId="0" applyNumberFormat="1" applyFont="1" applyBorder="1"/>
    <xf numFmtId="3" fontId="17" fillId="0" borderId="9" xfId="0" applyNumberFormat="1" applyFont="1" applyBorder="1" applyAlignment="1">
      <alignment horizontal="right"/>
    </xf>
    <xf numFmtId="3" fontId="17" fillId="0" borderId="11" xfId="0" applyNumberFormat="1" applyFont="1" applyBorder="1" applyAlignment="1">
      <alignment horizontal="left"/>
    </xf>
    <xf numFmtId="0" fontId="16" fillId="3" borderId="25" xfId="0" applyFont="1" applyFill="1" applyBorder="1"/>
    <xf numFmtId="0" fontId="16" fillId="3" borderId="25" xfId="0" applyFont="1" applyFill="1" applyBorder="1" applyAlignment="1">
      <alignment horizontal="center"/>
    </xf>
    <xf numFmtId="176" fontId="16" fillId="3" borderId="25" xfId="0" applyNumberFormat="1" applyFont="1" applyFill="1" applyBorder="1"/>
    <xf numFmtId="0" fontId="16" fillId="0" borderId="22" xfId="0" applyFont="1" applyBorder="1" applyAlignment="1">
      <alignment horizontal="centerContinuous"/>
    </xf>
    <xf numFmtId="0" fontId="16" fillId="0" borderId="0" xfId="0" applyFont="1" applyAlignment="1">
      <alignment horizontal="centerContinuous"/>
    </xf>
    <xf numFmtId="0" fontId="16" fillId="0" borderId="1" xfId="0" applyFont="1" applyBorder="1"/>
    <xf numFmtId="38" fontId="16" fillId="4" borderId="1" xfId="1" applyFont="1" applyFill="1" applyBorder="1" applyAlignment="1" applyProtection="1">
      <protection locked="0"/>
    </xf>
    <xf numFmtId="38" fontId="16" fillId="5" borderId="1" xfId="1" applyFont="1" applyFill="1" applyBorder="1" applyAlignment="1" applyProtection="1">
      <protection locked="0"/>
    </xf>
    <xf numFmtId="38" fontId="16" fillId="5" borderId="11" xfId="1" applyFont="1" applyFill="1" applyBorder="1" applyAlignment="1" applyProtection="1">
      <protection locked="0"/>
    </xf>
    <xf numFmtId="38" fontId="16" fillId="0" borderId="1" xfId="1" applyFont="1" applyFill="1" applyBorder="1" applyAlignment="1" applyProtection="1">
      <protection locked="0"/>
    </xf>
    <xf numFmtId="38" fontId="16" fillId="0" borderId="5" xfId="1" applyFont="1" applyFill="1" applyBorder="1" applyAlignment="1" applyProtection="1">
      <protection locked="0"/>
    </xf>
    <xf numFmtId="38" fontId="16" fillId="0" borderId="11" xfId="1" applyFont="1" applyFill="1" applyBorder="1" applyAlignment="1" applyProtection="1">
      <protection locked="0"/>
    </xf>
    <xf numFmtId="38" fontId="16" fillId="5" borderId="26" xfId="1" applyFont="1" applyFill="1" applyBorder="1" applyAlignment="1" applyProtection="1">
      <protection locked="0"/>
    </xf>
    <xf numFmtId="0" fontId="16" fillId="3" borderId="18" xfId="0" applyFont="1" applyFill="1" applyBorder="1"/>
    <xf numFmtId="38" fontId="16" fillId="5" borderId="18" xfId="1" applyFont="1" applyFill="1" applyBorder="1" applyAlignment="1" applyProtection="1">
      <protection locked="0"/>
    </xf>
    <xf numFmtId="38" fontId="16" fillId="0" borderId="18" xfId="1" applyFont="1" applyFill="1" applyBorder="1" applyAlignment="1" applyProtection="1">
      <protection locked="0"/>
    </xf>
    <xf numFmtId="38" fontId="16" fillId="3" borderId="18" xfId="1" applyFont="1" applyFill="1" applyBorder="1" applyAlignment="1"/>
    <xf numFmtId="1" fontId="17" fillId="0" borderId="20" xfId="0" applyNumberFormat="1" applyFont="1" applyBorder="1" applyAlignment="1">
      <alignment horizontal="right"/>
    </xf>
    <xf numFmtId="0" fontId="17" fillId="0" borderId="20" xfId="0" applyFont="1" applyBorder="1"/>
    <xf numFmtId="1" fontId="17" fillId="3" borderId="20" xfId="0" applyNumberFormat="1" applyFont="1" applyFill="1" applyBorder="1" applyAlignment="1">
      <alignment horizontal="right"/>
    </xf>
    <xf numFmtId="38" fontId="16" fillId="0" borderId="18" xfId="1" applyFont="1" applyFill="1" applyBorder="1" applyAlignment="1"/>
    <xf numFmtId="38" fontId="16" fillId="0" borderId="11" xfId="1" applyFont="1" applyFill="1" applyBorder="1" applyAlignment="1"/>
    <xf numFmtId="38" fontId="16" fillId="3" borderId="27" xfId="1" applyFont="1" applyFill="1" applyBorder="1" applyAlignment="1"/>
    <xf numFmtId="0" fontId="16" fillId="0" borderId="7" xfId="0" applyFont="1" applyBorder="1"/>
    <xf numFmtId="0" fontId="16" fillId="0" borderId="28" xfId="0" applyFont="1" applyBorder="1"/>
    <xf numFmtId="38" fontId="16" fillId="0" borderId="1" xfId="1" applyFont="1" applyBorder="1" applyAlignment="1"/>
    <xf numFmtId="38" fontId="16" fillId="0" borderId="1" xfId="1" applyFont="1" applyFill="1" applyBorder="1" applyAlignment="1"/>
    <xf numFmtId="38" fontId="16" fillId="0" borderId="5" xfId="1" applyFont="1" applyFill="1" applyBorder="1" applyAlignment="1"/>
    <xf numFmtId="38" fontId="16" fillId="0" borderId="5" xfId="1" applyFont="1" applyBorder="1" applyAlignment="1"/>
    <xf numFmtId="38" fontId="16" fillId="0" borderId="27" xfId="1" applyFont="1" applyBorder="1" applyAlignment="1"/>
    <xf numFmtId="38" fontId="16" fillId="3" borderId="1" xfId="1" applyFont="1" applyFill="1" applyBorder="1" applyAlignment="1" applyProtection="1"/>
    <xf numFmtId="38" fontId="16" fillId="0" borderId="1" xfId="1" applyFont="1" applyFill="1" applyBorder="1" applyAlignment="1" applyProtection="1"/>
    <xf numFmtId="38" fontId="16" fillId="0" borderId="5" xfId="1" applyFont="1" applyFill="1" applyBorder="1" applyAlignment="1" applyProtection="1"/>
    <xf numFmtId="38" fontId="16" fillId="0" borderId="11" xfId="1" applyFont="1" applyFill="1" applyBorder="1" applyAlignment="1" applyProtection="1"/>
    <xf numFmtId="38" fontId="16" fillId="3" borderId="5" xfId="1" applyFont="1" applyFill="1" applyBorder="1" applyAlignment="1" applyProtection="1"/>
    <xf numFmtId="38" fontId="16" fillId="3" borderId="27" xfId="1" applyFont="1" applyFill="1" applyBorder="1" applyAlignment="1" applyProtection="1"/>
    <xf numFmtId="0" fontId="16" fillId="3" borderId="0" xfId="0" applyFont="1" applyFill="1"/>
    <xf numFmtId="38" fontId="16" fillId="3" borderId="0" xfId="1" applyFont="1" applyFill="1" applyBorder="1" applyAlignment="1"/>
    <xf numFmtId="1" fontId="17" fillId="0" borderId="11" xfId="0" applyNumberFormat="1" applyFont="1" applyBorder="1" applyAlignment="1">
      <alignment horizontal="right"/>
    </xf>
    <xf numFmtId="0" fontId="17" fillId="0" borderId="11" xfId="0" applyFont="1" applyBorder="1"/>
    <xf numFmtId="1" fontId="17" fillId="3" borderId="11" xfId="0" applyNumberFormat="1" applyFont="1" applyFill="1" applyBorder="1" applyAlignment="1">
      <alignment horizontal="right"/>
    </xf>
    <xf numFmtId="38" fontId="16" fillId="0" borderId="0" xfId="1" applyFont="1" applyFill="1" applyBorder="1" applyAlignment="1"/>
    <xf numFmtId="38" fontId="16" fillId="3" borderId="25" xfId="1" applyFont="1" applyFill="1" applyBorder="1" applyAlignment="1"/>
    <xf numFmtId="0" fontId="17" fillId="0" borderId="11" xfId="0" applyFont="1" applyBorder="1" applyAlignment="1">
      <alignment horizontal="right"/>
    </xf>
    <xf numFmtId="0" fontId="17" fillId="0" borderId="11" xfId="0" applyFont="1" applyBorder="1" applyAlignment="1">
      <alignment horizontal="left"/>
    </xf>
    <xf numFmtId="0" fontId="17" fillId="0" borderId="25" xfId="0" applyFont="1" applyBorder="1" applyAlignment="1">
      <alignment horizontal="right"/>
    </xf>
    <xf numFmtId="0" fontId="17" fillId="3" borderId="25" xfId="0" applyFont="1" applyFill="1" applyBorder="1" applyAlignment="1">
      <alignment horizontal="right"/>
    </xf>
    <xf numFmtId="38" fontId="16" fillId="0" borderId="25" xfId="1" applyFont="1" applyFill="1" applyBorder="1" applyAlignment="1"/>
    <xf numFmtId="38" fontId="16" fillId="3" borderId="0" xfId="1" applyFont="1" applyFill="1" applyBorder="1" applyAlignment="1" applyProtection="1">
      <protection locked="0"/>
    </xf>
    <xf numFmtId="38" fontId="16" fillId="0" borderId="0" xfId="1" applyFont="1" applyFill="1" applyBorder="1" applyAlignment="1" applyProtection="1">
      <protection locked="0"/>
    </xf>
    <xf numFmtId="38" fontId="16" fillId="3" borderId="27" xfId="1" applyFont="1" applyFill="1" applyBorder="1" applyAlignment="1" applyProtection="1">
      <protection locked="0"/>
    </xf>
    <xf numFmtId="38" fontId="16" fillId="3" borderId="25" xfId="1" applyFont="1" applyFill="1" applyBorder="1" applyAlignment="1" applyProtection="1">
      <protection locked="0"/>
    </xf>
    <xf numFmtId="38" fontId="16" fillId="0" borderId="25" xfId="1" applyFont="1" applyFill="1" applyBorder="1" applyAlignment="1" applyProtection="1">
      <protection locked="0"/>
    </xf>
    <xf numFmtId="38" fontId="16" fillId="3" borderId="1" xfId="1" applyFont="1" applyFill="1" applyBorder="1" applyAlignment="1" applyProtection="1">
      <protection locked="0"/>
    </xf>
    <xf numFmtId="38" fontId="16" fillId="3" borderId="3" xfId="1" applyFont="1" applyFill="1" applyBorder="1" applyAlignment="1" applyProtection="1">
      <protection locked="0"/>
    </xf>
    <xf numFmtId="0" fontId="16" fillId="3" borderId="15" xfId="0" applyFont="1" applyFill="1" applyBorder="1" applyAlignment="1">
      <alignment horizontal="centerContinuous"/>
    </xf>
    <xf numFmtId="0" fontId="16" fillId="3" borderId="29" xfId="0" applyFont="1" applyFill="1" applyBorder="1" applyAlignment="1">
      <alignment horizontal="centerContinuous"/>
    </xf>
    <xf numFmtId="38" fontId="16" fillId="0" borderId="30" xfId="1" applyFont="1" applyBorder="1" applyAlignment="1"/>
    <xf numFmtId="38" fontId="16" fillId="0" borderId="30" xfId="1" applyFont="1" applyFill="1" applyBorder="1" applyAlignment="1"/>
    <xf numFmtId="38" fontId="16" fillId="0" borderId="31" xfId="1" applyFont="1" applyFill="1" applyBorder="1" applyAlignment="1"/>
    <xf numFmtId="38" fontId="16" fillId="0" borderId="15" xfId="1" applyFont="1" applyBorder="1" applyAlignment="1"/>
    <xf numFmtId="38" fontId="16" fillId="0" borderId="31" xfId="1" applyFont="1" applyBorder="1" applyAlignment="1"/>
    <xf numFmtId="0" fontId="16" fillId="0" borderId="3" xfId="0" applyFont="1" applyBorder="1"/>
    <xf numFmtId="0" fontId="16" fillId="0" borderId="11" xfId="0" applyFont="1" applyBorder="1" applyAlignment="1">
      <alignment horizontal="distributed"/>
    </xf>
    <xf numFmtId="38" fontId="16" fillId="0" borderId="11" xfId="1" applyFont="1" applyBorder="1" applyAlignment="1"/>
    <xf numFmtId="38" fontId="16" fillId="0" borderId="27" xfId="1" applyFont="1" applyFill="1" applyBorder="1" applyAlignment="1"/>
    <xf numFmtId="38" fontId="16" fillId="0" borderId="9" xfId="1" applyFont="1" applyBorder="1" applyAlignment="1"/>
    <xf numFmtId="38" fontId="16" fillId="4" borderId="11" xfId="1" applyFont="1" applyFill="1" applyBorder="1" applyAlignment="1" applyProtection="1">
      <protection locked="0"/>
    </xf>
    <xf numFmtId="38" fontId="16" fillId="5" borderId="27" xfId="1" applyFont="1" applyFill="1" applyBorder="1" applyAlignment="1" applyProtection="1">
      <protection locked="0"/>
    </xf>
    <xf numFmtId="38" fontId="16" fillId="0" borderId="27" xfId="1" applyFont="1" applyFill="1" applyBorder="1" applyAlignment="1" applyProtection="1">
      <protection locked="0"/>
    </xf>
    <xf numFmtId="0" fontId="16" fillId="0" borderId="32" xfId="0" applyFont="1" applyBorder="1"/>
    <xf numFmtId="0" fontId="16" fillId="0" borderId="20" xfId="0" applyFont="1" applyBorder="1" applyAlignment="1">
      <alignment horizontal="distributed"/>
    </xf>
    <xf numFmtId="38" fontId="16" fillId="5" borderId="20" xfId="1" applyFont="1" applyFill="1" applyBorder="1" applyAlignment="1" applyProtection="1">
      <protection locked="0"/>
    </xf>
    <xf numFmtId="38" fontId="16" fillId="5" borderId="33" xfId="1" applyFont="1" applyFill="1" applyBorder="1" applyAlignment="1" applyProtection="1">
      <protection locked="0"/>
    </xf>
    <xf numFmtId="38" fontId="16" fillId="0" borderId="20" xfId="1" applyFont="1" applyFill="1" applyBorder="1" applyAlignment="1" applyProtection="1">
      <protection locked="0"/>
    </xf>
    <xf numFmtId="38" fontId="16" fillId="0" borderId="33" xfId="1" applyFont="1" applyFill="1" applyBorder="1" applyAlignment="1" applyProtection="1">
      <protection locked="0"/>
    </xf>
    <xf numFmtId="0" fontId="16" fillId="0" borderId="12" xfId="0" applyFont="1" applyBorder="1" applyAlignment="1">
      <alignment horizontal="centerContinuous"/>
    </xf>
    <xf numFmtId="0" fontId="16" fillId="0" borderId="14" xfId="0" applyFont="1" applyBorder="1" applyAlignment="1">
      <alignment horizontal="centerContinuous"/>
    </xf>
    <xf numFmtId="0" fontId="16" fillId="0" borderId="30" xfId="0" applyFont="1" applyBorder="1" applyAlignment="1">
      <alignment horizontal="distributed"/>
    </xf>
    <xf numFmtId="38" fontId="16" fillId="0" borderId="30" xfId="1" applyFont="1" applyBorder="1" applyAlignment="1" applyProtection="1"/>
    <xf numFmtId="38" fontId="16" fillId="0" borderId="30" xfId="1" applyFont="1" applyFill="1" applyBorder="1" applyAlignment="1" applyProtection="1"/>
    <xf numFmtId="38" fontId="16" fillId="0" borderId="31" xfId="1" applyFont="1" applyFill="1" applyBorder="1" applyAlignment="1" applyProtection="1"/>
    <xf numFmtId="38" fontId="16" fillId="0" borderId="15" xfId="1" applyFont="1" applyBorder="1" applyAlignment="1" applyProtection="1"/>
    <xf numFmtId="38" fontId="16" fillId="0" borderId="31" xfId="1" applyFont="1" applyBorder="1" applyAlignment="1" applyProtection="1"/>
    <xf numFmtId="0" fontId="16" fillId="0" borderId="23" xfId="0" applyFont="1" applyBorder="1" applyAlignment="1">
      <alignment horizontal="centerContinuous"/>
    </xf>
    <xf numFmtId="38" fontId="16" fillId="3" borderId="11" xfId="1" applyFont="1" applyFill="1" applyBorder="1" applyAlignment="1" applyProtection="1"/>
    <xf numFmtId="38" fontId="16" fillId="0" borderId="27" xfId="1" applyFont="1" applyFill="1" applyBorder="1" applyAlignment="1" applyProtection="1"/>
    <xf numFmtId="38" fontId="16" fillId="3" borderId="9" xfId="1" applyFont="1" applyFill="1" applyBorder="1" applyAlignment="1" applyProtection="1"/>
    <xf numFmtId="38" fontId="16" fillId="3" borderId="20" xfId="1" applyFont="1" applyFill="1" applyBorder="1" applyAlignment="1" applyProtection="1"/>
    <xf numFmtId="38" fontId="16" fillId="0" borderId="20" xfId="1" applyFont="1" applyFill="1" applyBorder="1" applyAlignment="1" applyProtection="1"/>
    <xf numFmtId="38" fontId="16" fillId="0" borderId="33" xfId="1" applyFont="1" applyFill="1" applyBorder="1" applyAlignment="1" applyProtection="1"/>
    <xf numFmtId="38" fontId="16" fillId="3" borderId="21" xfId="1" applyFont="1" applyFill="1" applyBorder="1" applyAlignment="1" applyProtection="1"/>
    <xf numFmtId="38" fontId="16" fillId="3" borderId="33" xfId="1" applyFont="1" applyFill="1" applyBorder="1" applyAlignment="1" applyProtection="1"/>
    <xf numFmtId="0" fontId="16" fillId="0" borderId="15" xfId="0" applyFont="1" applyBorder="1" applyAlignment="1">
      <alignment horizontal="centerContinuous"/>
    </xf>
    <xf numFmtId="0" fontId="16" fillId="0" borderId="25" xfId="0" applyFont="1" applyBorder="1" applyAlignment="1">
      <alignment horizontal="centerContinuous"/>
    </xf>
    <xf numFmtId="38" fontId="16" fillId="5" borderId="30" xfId="1" applyFont="1" applyFill="1" applyBorder="1" applyAlignment="1" applyProtection="1">
      <protection locked="0"/>
    </xf>
    <xf numFmtId="38" fontId="16" fillId="5" borderId="34" xfId="1" applyFont="1" applyFill="1" applyBorder="1" applyAlignment="1" applyProtection="1">
      <protection locked="0"/>
    </xf>
    <xf numFmtId="38" fontId="16" fillId="0" borderId="30" xfId="1" applyFont="1" applyFill="1" applyBorder="1" applyAlignment="1" applyProtection="1">
      <protection locked="0"/>
    </xf>
    <xf numFmtId="38" fontId="16" fillId="0" borderId="34" xfId="1" applyFont="1" applyFill="1" applyBorder="1" applyAlignment="1" applyProtection="1">
      <protection locked="0"/>
    </xf>
    <xf numFmtId="0" fontId="16" fillId="0" borderId="5" xfId="0" applyFont="1" applyBorder="1" applyAlignment="1">
      <alignment horizontal="center"/>
    </xf>
    <xf numFmtId="176" fontId="16" fillId="3" borderId="1" xfId="1" applyNumberFormat="1" applyFont="1" applyFill="1" applyBorder="1" applyAlignment="1" applyProtection="1"/>
    <xf numFmtId="176" fontId="16" fillId="0" borderId="1" xfId="1" applyNumberFormat="1" applyFont="1" applyFill="1" applyBorder="1" applyAlignment="1" applyProtection="1"/>
    <xf numFmtId="176" fontId="16" fillId="3" borderId="5" xfId="1" applyNumberFormat="1" applyFont="1" applyFill="1" applyBorder="1" applyAlignment="1" applyProtection="1"/>
    <xf numFmtId="176" fontId="16" fillId="3" borderId="27" xfId="1" applyNumberFormat="1" applyFont="1" applyFill="1" applyBorder="1" applyAlignment="1" applyProtection="1"/>
    <xf numFmtId="0" fontId="16" fillId="0" borderId="0" xfId="0" applyFont="1" applyAlignment="1">
      <alignment horizontal="center"/>
    </xf>
    <xf numFmtId="176" fontId="16" fillId="3" borderId="0" xfId="1" applyNumberFormat="1" applyFont="1" applyFill="1" applyBorder="1" applyAlignment="1" applyProtection="1"/>
    <xf numFmtId="176" fontId="16" fillId="0" borderId="0" xfId="1" applyNumberFormat="1" applyFont="1" applyFill="1" applyBorder="1" applyAlignment="1" applyProtection="1"/>
    <xf numFmtId="0" fontId="16" fillId="0" borderId="9" xfId="0" applyFont="1" applyBorder="1" applyAlignment="1">
      <alignment horizontal="centerContinuous"/>
    </xf>
    <xf numFmtId="0" fontId="16" fillId="0" borderId="35" xfId="0" applyFont="1" applyBorder="1" applyAlignment="1">
      <alignment horizontal="centerContinuous"/>
    </xf>
    <xf numFmtId="38" fontId="16" fillId="5" borderId="36" xfId="1" applyFont="1" applyFill="1" applyBorder="1" applyAlignment="1" applyProtection="1">
      <protection locked="0"/>
    </xf>
    <xf numFmtId="38" fontId="16" fillId="0" borderId="36" xfId="1" applyFont="1" applyFill="1" applyBorder="1" applyAlignment="1" applyProtection="1">
      <protection locked="0"/>
    </xf>
    <xf numFmtId="0" fontId="16" fillId="3" borderId="0" xfId="0" applyFont="1" applyFill="1" applyAlignment="1">
      <alignment horizontal="distributed"/>
    </xf>
    <xf numFmtId="38" fontId="16" fillId="3" borderId="0" xfId="1" applyFont="1" applyFill="1" applyBorder="1" applyAlignment="1" applyProtection="1"/>
    <xf numFmtId="38" fontId="16" fillId="3" borderId="8" xfId="1" applyFont="1" applyFill="1" applyBorder="1" applyAlignment="1" applyProtection="1"/>
    <xf numFmtId="38" fontId="16" fillId="0" borderId="0" xfId="1" applyFont="1" applyFill="1" applyBorder="1" applyAlignment="1" applyProtection="1"/>
    <xf numFmtId="38" fontId="16" fillId="3" borderId="25" xfId="1" applyFont="1" applyFill="1" applyBorder="1" applyAlignment="1" applyProtection="1"/>
    <xf numFmtId="38" fontId="16" fillId="0" borderId="25" xfId="1" applyFont="1" applyFill="1" applyBorder="1" applyAlignment="1" applyProtection="1"/>
    <xf numFmtId="38" fontId="16" fillId="5" borderId="37" xfId="1" applyFont="1" applyFill="1" applyBorder="1" applyAlignment="1" applyProtection="1">
      <protection locked="0"/>
    </xf>
    <xf numFmtId="38" fontId="16" fillId="0" borderId="37" xfId="1" applyFont="1" applyFill="1" applyBorder="1" applyAlignment="1" applyProtection="1">
      <protection locked="0"/>
    </xf>
    <xf numFmtId="0" fontId="16" fillId="0" borderId="11" xfId="0" applyFont="1" applyBorder="1"/>
    <xf numFmtId="38" fontId="16" fillId="3" borderId="38" xfId="1" applyFont="1" applyFill="1" applyBorder="1" applyAlignment="1" applyProtection="1"/>
    <xf numFmtId="38" fontId="16" fillId="3" borderId="32" xfId="1" applyFont="1" applyFill="1" applyBorder="1" applyAlignment="1" applyProtection="1"/>
    <xf numFmtId="38" fontId="16" fillId="3" borderId="3" xfId="1" applyFont="1" applyFill="1" applyBorder="1" applyAlignment="1" applyProtection="1"/>
    <xf numFmtId="0" fontId="16" fillId="0" borderId="13" xfId="0" applyFont="1" applyBorder="1" applyAlignment="1">
      <alignment horizontal="centerContinuous"/>
    </xf>
    <xf numFmtId="0" fontId="17" fillId="6" borderId="30" xfId="0" applyFont="1" applyFill="1" applyBorder="1" applyAlignment="1">
      <alignment horizontal="center"/>
    </xf>
    <xf numFmtId="0" fontId="17" fillId="0" borderId="16" xfId="0" applyFont="1" applyBorder="1" applyAlignment="1">
      <alignment horizontal="center"/>
    </xf>
    <xf numFmtId="0" fontId="17" fillId="0" borderId="15" xfId="0" applyFont="1" applyBorder="1" applyAlignment="1">
      <alignment horizontal="center"/>
    </xf>
    <xf numFmtId="0" fontId="17" fillId="0" borderId="29" xfId="0" applyFont="1" applyBorder="1" applyAlignment="1">
      <alignment horizontal="center"/>
    </xf>
    <xf numFmtId="0" fontId="17" fillId="0" borderId="31" xfId="0" applyFont="1" applyBorder="1" applyAlignment="1">
      <alignment horizontal="center"/>
    </xf>
    <xf numFmtId="0" fontId="16" fillId="0" borderId="24" xfId="0" applyFont="1" applyBorder="1" applyAlignment="1">
      <alignment horizontal="centerContinuous"/>
    </xf>
    <xf numFmtId="0" fontId="17" fillId="6" borderId="11" xfId="0" applyFont="1" applyFill="1" applyBorder="1" applyAlignment="1">
      <alignment horizontal="center"/>
    </xf>
    <xf numFmtId="0" fontId="17" fillId="0" borderId="11" xfId="0" applyFont="1" applyBorder="1" applyAlignment="1">
      <alignment horizontal="center"/>
    </xf>
    <xf numFmtId="0" fontId="17" fillId="0" borderId="9" xfId="0" applyFont="1" applyBorder="1" applyAlignment="1">
      <alignment horizontal="center"/>
    </xf>
    <xf numFmtId="0" fontId="17" fillId="0" borderId="27" xfId="0" applyFont="1" applyBorder="1" applyAlignment="1">
      <alignment horizontal="center"/>
    </xf>
    <xf numFmtId="0" fontId="17" fillId="6" borderId="11" xfId="0" applyFont="1" applyFill="1" applyBorder="1" applyAlignment="1">
      <alignment horizontal="right"/>
    </xf>
    <xf numFmtId="1" fontId="17" fillId="6" borderId="11" xfId="0" quotePrefix="1" applyNumberFormat="1" applyFont="1" applyFill="1" applyBorder="1" applyAlignment="1">
      <alignment horizontal="right"/>
    </xf>
    <xf numFmtId="179" fontId="17" fillId="0" borderId="11" xfId="0" applyNumberFormat="1" applyFont="1" applyBorder="1"/>
    <xf numFmtId="1" fontId="17" fillId="6" borderId="11" xfId="0" applyNumberFormat="1" applyFont="1" applyFill="1" applyBorder="1" applyAlignment="1">
      <alignment horizontal="right"/>
    </xf>
    <xf numFmtId="1" fontId="17" fillId="6" borderId="0" xfId="0" applyNumberFormat="1" applyFont="1" applyFill="1" applyAlignment="1">
      <alignment horizontal="right"/>
    </xf>
    <xf numFmtId="179" fontId="17" fillId="0" borderId="0" xfId="0" applyNumberFormat="1" applyFont="1"/>
    <xf numFmtId="1" fontId="17" fillId="6" borderId="25" xfId="0" applyNumberFormat="1" applyFont="1" applyFill="1" applyBorder="1" applyAlignment="1">
      <alignment horizontal="right"/>
    </xf>
    <xf numFmtId="179" fontId="17" fillId="0" borderId="25" xfId="0" applyNumberFormat="1" applyFont="1" applyBorder="1"/>
    <xf numFmtId="0" fontId="17" fillId="0" borderId="25" xfId="0" applyFont="1" applyBorder="1" applyAlignment="1">
      <alignment horizontal="left"/>
    </xf>
    <xf numFmtId="0" fontId="17" fillId="0" borderId="25" xfId="0" applyFont="1" applyBorder="1"/>
    <xf numFmtId="179" fontId="17" fillId="0" borderId="25" xfId="0" applyNumberFormat="1" applyFont="1" applyBorder="1" applyAlignment="1">
      <alignment horizontal="left"/>
    </xf>
    <xf numFmtId="0" fontId="16" fillId="0" borderId="39" xfId="0" applyFont="1" applyBorder="1" applyAlignment="1">
      <alignment horizontal="centerContinuous"/>
    </xf>
    <xf numFmtId="0" fontId="16" fillId="0" borderId="40" xfId="0" applyFont="1" applyBorder="1" applyAlignment="1">
      <alignment horizontal="centerContinuous"/>
    </xf>
    <xf numFmtId="0" fontId="16" fillId="0" borderId="17" xfId="0" applyFont="1" applyBorder="1" applyAlignment="1">
      <alignment horizontal="centerContinuous"/>
    </xf>
    <xf numFmtId="0" fontId="16" fillId="0" borderId="19" xfId="0" applyFont="1" applyBorder="1" applyAlignment="1">
      <alignment horizontal="centerContinuous"/>
    </xf>
    <xf numFmtId="1" fontId="17" fillId="6" borderId="20" xfId="0" applyNumberFormat="1" applyFont="1" applyFill="1" applyBorder="1" applyAlignment="1">
      <alignment horizontal="right"/>
    </xf>
    <xf numFmtId="179" fontId="17" fillId="0" borderId="20" xfId="0" applyNumberFormat="1" applyFont="1" applyBorder="1"/>
    <xf numFmtId="1" fontId="17" fillId="0" borderId="35" xfId="0" applyNumberFormat="1" applyFont="1" applyBorder="1" applyAlignment="1">
      <alignment horizontal="left"/>
    </xf>
    <xf numFmtId="181" fontId="17" fillId="0" borderId="11" xfId="0" applyNumberFormat="1" applyFont="1" applyBorder="1"/>
    <xf numFmtId="179" fontId="17" fillId="0" borderId="11" xfId="0" applyNumberFormat="1" applyFont="1" applyBorder="1" applyAlignment="1">
      <alignment horizontal="left"/>
    </xf>
    <xf numFmtId="0" fontId="17" fillId="0" borderId="35" xfId="0" applyFont="1" applyBorder="1" applyAlignment="1">
      <alignment horizontal="left"/>
    </xf>
    <xf numFmtId="0" fontId="17" fillId="0" borderId="20" xfId="0" applyFont="1" applyBorder="1" applyAlignment="1">
      <alignment horizontal="right"/>
    </xf>
    <xf numFmtId="0" fontId="17" fillId="0" borderId="41" xfId="0" applyFont="1" applyBorder="1" applyAlignment="1">
      <alignment horizontal="left"/>
    </xf>
    <xf numFmtId="181" fontId="17" fillId="0" borderId="20" xfId="0" applyNumberFormat="1" applyFont="1" applyBorder="1"/>
    <xf numFmtId="179" fontId="17" fillId="0" borderId="20" xfId="0" applyNumberFormat="1" applyFont="1" applyBorder="1" applyAlignment="1">
      <alignment horizontal="left"/>
    </xf>
    <xf numFmtId="0" fontId="18" fillId="3" borderId="0" xfId="0" applyFont="1" applyFill="1"/>
    <xf numFmtId="0" fontId="18" fillId="0" borderId="0" xfId="0" applyFont="1"/>
    <xf numFmtId="0" fontId="20" fillId="3" borderId="0" xfId="0" applyFont="1" applyFill="1"/>
    <xf numFmtId="0" fontId="17" fillId="3" borderId="0" xfId="0" applyFont="1" applyFill="1"/>
    <xf numFmtId="0" fontId="20" fillId="0" borderId="0" xfId="0" applyFont="1"/>
    <xf numFmtId="38" fontId="17" fillId="3" borderId="0" xfId="1" applyFont="1" applyFill="1" applyAlignment="1">
      <alignment horizontal="left" wrapText="1"/>
    </xf>
    <xf numFmtId="0" fontId="17" fillId="3" borderId="0" xfId="0" quotePrefix="1" applyFont="1" applyFill="1" applyAlignment="1">
      <alignment horizontal="left" wrapText="1"/>
    </xf>
    <xf numFmtId="0" fontId="20" fillId="3" borderId="0" xfId="0" applyFont="1" applyFill="1" applyAlignment="1">
      <alignment wrapText="1"/>
    </xf>
    <xf numFmtId="0" fontId="17" fillId="3" borderId="0" xfId="0" applyFont="1" applyFill="1" applyAlignment="1">
      <alignment wrapText="1"/>
    </xf>
    <xf numFmtId="0" fontId="20" fillId="0" borderId="0" xfId="0" applyFont="1" applyAlignment="1">
      <alignment wrapText="1"/>
    </xf>
    <xf numFmtId="0" fontId="17" fillId="3" borderId="0" xfId="0" quotePrefix="1" applyFont="1" applyFill="1" applyAlignment="1">
      <alignment horizontal="left" vertical="top" wrapText="1"/>
    </xf>
    <xf numFmtId="0" fontId="17" fillId="3" borderId="0" xfId="0" quotePrefix="1" applyFont="1" applyFill="1" applyAlignment="1">
      <alignment horizontal="left"/>
    </xf>
    <xf numFmtId="0" fontId="17" fillId="0" borderId="0" xfId="0" applyFont="1"/>
    <xf numFmtId="0" fontId="21" fillId="3" borderId="0" xfId="0" applyFont="1" applyFill="1"/>
    <xf numFmtId="0" fontId="21" fillId="3" borderId="0" xfId="0" applyFont="1" applyFill="1" applyAlignment="1">
      <alignment horizontal="left"/>
    </xf>
    <xf numFmtId="0" fontId="21" fillId="0" borderId="0" xfId="0" applyFont="1"/>
    <xf numFmtId="0" fontId="21" fillId="3" borderId="0" xfId="0" quotePrefix="1" applyFont="1" applyFill="1" applyAlignment="1">
      <alignment horizontal="left"/>
    </xf>
    <xf numFmtId="0" fontId="17" fillId="3" borderId="0" xfId="0" quotePrefix="1" applyFont="1" applyFill="1"/>
    <xf numFmtId="0" fontId="0" fillId="7" borderId="0" xfId="0" applyFill="1"/>
    <xf numFmtId="38" fontId="0" fillId="0" borderId="0" xfId="0" applyNumberFormat="1"/>
    <xf numFmtId="182" fontId="0" fillId="0" borderId="0" xfId="0" applyNumberFormat="1"/>
    <xf numFmtId="182" fontId="0" fillId="7" borderId="0" xfId="0" applyNumberFormat="1" applyFill="1"/>
    <xf numFmtId="179" fontId="0" fillId="7" borderId="0" xfId="0" applyNumberFormat="1" applyFill="1"/>
    <xf numFmtId="179" fontId="0" fillId="0" borderId="0" xfId="0" applyNumberFormat="1"/>
    <xf numFmtId="0" fontId="0" fillId="0" borderId="42" xfId="0" applyBorder="1" applyAlignment="1">
      <alignment vertical="center"/>
    </xf>
    <xf numFmtId="0" fontId="0" fillId="0" borderId="11" xfId="0" applyBorder="1" applyAlignment="1">
      <alignment vertical="center"/>
    </xf>
    <xf numFmtId="0" fontId="0" fillId="0" borderId="11" xfId="0" applyBorder="1"/>
    <xf numFmtId="0" fontId="0" fillId="0" borderId="11" xfId="0" applyBorder="1" applyAlignment="1">
      <alignment horizontal="right"/>
    </xf>
    <xf numFmtId="0" fontId="0" fillId="3" borderId="0" xfId="0" applyFill="1"/>
    <xf numFmtId="180" fontId="0" fillId="3" borderId="11" xfId="0" quotePrefix="1" applyNumberFormat="1" applyFill="1" applyBorder="1"/>
    <xf numFmtId="38" fontId="0" fillId="3" borderId="11" xfId="0" applyNumberFormat="1" applyFill="1" applyBorder="1" applyAlignment="1">
      <alignment horizontal="right"/>
    </xf>
    <xf numFmtId="181" fontId="0" fillId="3" borderId="11" xfId="0" applyNumberFormat="1" applyFill="1" applyBorder="1" applyAlignment="1">
      <alignment horizontal="right"/>
    </xf>
    <xf numFmtId="180" fontId="0" fillId="3" borderId="11" xfId="0" quotePrefix="1" applyNumberFormat="1" applyFill="1" applyBorder="1" applyAlignment="1">
      <alignment horizontal="left"/>
    </xf>
    <xf numFmtId="181" fontId="0" fillId="0" borderId="11" xfId="0" applyNumberFormat="1" applyBorder="1" applyAlignment="1">
      <alignment horizontal="right"/>
    </xf>
    <xf numFmtId="0" fontId="0" fillId="3" borderId="11" xfId="0" quotePrefix="1" applyFill="1" applyBorder="1" applyAlignment="1">
      <alignment horizontal="left"/>
    </xf>
    <xf numFmtId="0" fontId="0" fillId="3" borderId="11" xfId="0" applyFill="1" applyBorder="1"/>
    <xf numFmtId="181" fontId="0" fillId="0" borderId="0" xfId="0" applyNumberFormat="1"/>
    <xf numFmtId="0" fontId="0" fillId="0" borderId="11" xfId="0" quotePrefix="1" applyBorder="1"/>
    <xf numFmtId="0" fontId="20" fillId="0" borderId="0" xfId="0" applyFont="1" applyAlignment="1">
      <alignment horizontal="center"/>
    </xf>
    <xf numFmtId="1" fontId="20" fillId="8" borderId="12" xfId="0" applyNumberFormat="1" applyFont="1" applyFill="1" applyBorder="1" applyAlignment="1">
      <alignment horizontal="right"/>
    </xf>
    <xf numFmtId="1" fontId="20" fillId="8" borderId="13" xfId="0" applyNumberFormat="1" applyFont="1" applyFill="1" applyBorder="1" applyAlignment="1">
      <alignment horizontal="right"/>
    </xf>
    <xf numFmtId="1" fontId="20" fillId="0" borderId="43" xfId="0" applyNumberFormat="1" applyFont="1" applyBorder="1" applyAlignment="1">
      <alignment horizontal="right"/>
    </xf>
    <xf numFmtId="1" fontId="20" fillId="0" borderId="13" xfId="0" applyNumberFormat="1" applyFont="1" applyBorder="1" applyAlignment="1">
      <alignment horizontal="right"/>
    </xf>
    <xf numFmtId="1" fontId="20" fillId="0" borderId="13" xfId="0" quotePrefix="1" applyNumberFormat="1" applyFont="1" applyBorder="1" applyAlignment="1">
      <alignment horizontal="right"/>
    </xf>
    <xf numFmtId="1" fontId="20" fillId="0" borderId="44" xfId="0" applyNumberFormat="1" applyFont="1" applyBorder="1" applyAlignment="1">
      <alignment horizontal="right"/>
    </xf>
    <xf numFmtId="1" fontId="20" fillId="8" borderId="22" xfId="0" applyNumberFormat="1" applyFont="1" applyFill="1" applyBorder="1" applyAlignment="1">
      <alignment horizontal="right"/>
    </xf>
    <xf numFmtId="1" fontId="20" fillId="8" borderId="0" xfId="0" quotePrefix="1" applyNumberFormat="1" applyFont="1" applyFill="1" applyAlignment="1">
      <alignment horizontal="right"/>
    </xf>
    <xf numFmtId="1" fontId="20" fillId="8" borderId="11" xfId="0" applyNumberFormat="1" applyFont="1" applyFill="1" applyBorder="1" applyAlignment="1">
      <alignment horizontal="center"/>
    </xf>
    <xf numFmtId="1" fontId="20" fillId="8" borderId="11" xfId="0" quotePrefix="1" applyNumberFormat="1" applyFont="1" applyFill="1" applyBorder="1" applyAlignment="1">
      <alignment horizontal="center"/>
    </xf>
    <xf numFmtId="1" fontId="20" fillId="0" borderId="45" xfId="0" applyNumberFormat="1" applyFont="1" applyBorder="1" applyAlignment="1">
      <alignment horizontal="right"/>
    </xf>
    <xf numFmtId="1" fontId="20" fillId="8" borderId="0" xfId="0" applyNumberFormat="1" applyFont="1" applyFill="1" applyAlignment="1">
      <alignment horizontal="right"/>
    </xf>
    <xf numFmtId="1" fontId="20" fillId="8" borderId="11" xfId="0" applyNumberFormat="1" applyFont="1" applyFill="1" applyBorder="1" applyAlignment="1">
      <alignment horizontal="right"/>
    </xf>
    <xf numFmtId="1" fontId="20" fillId="8" borderId="46" xfId="0" applyNumberFormat="1" applyFont="1" applyFill="1" applyBorder="1" applyAlignment="1">
      <alignment horizontal="right"/>
    </xf>
    <xf numFmtId="1" fontId="20" fillId="8" borderId="35" xfId="0" applyNumberFormat="1" applyFont="1" applyFill="1" applyBorder="1" applyAlignment="1">
      <alignment horizontal="right"/>
    </xf>
    <xf numFmtId="37" fontId="20" fillId="0" borderId="11" xfId="0" applyNumberFormat="1" applyFont="1" applyBorder="1" applyAlignment="1">
      <alignment horizontal="right"/>
    </xf>
    <xf numFmtId="177" fontId="20" fillId="0" borderId="11" xfId="0" applyNumberFormat="1" applyFont="1" applyBorder="1" applyAlignment="1">
      <alignment horizontal="right"/>
    </xf>
    <xf numFmtId="178" fontId="20" fillId="0" borderId="11" xfId="0" applyNumberFormat="1" applyFont="1" applyBorder="1" applyAlignment="1">
      <alignment horizontal="right"/>
    </xf>
    <xf numFmtId="178" fontId="20" fillId="0" borderId="45" xfId="0" applyNumberFormat="1" applyFont="1" applyBorder="1" applyAlignment="1">
      <alignment horizontal="right"/>
    </xf>
    <xf numFmtId="0" fontId="20" fillId="8" borderId="46" xfId="0" applyFont="1" applyFill="1" applyBorder="1"/>
    <xf numFmtId="1" fontId="20" fillId="8" borderId="35" xfId="0" quotePrefix="1" applyNumberFormat="1" applyFont="1" applyFill="1" applyBorder="1" applyAlignment="1">
      <alignment horizontal="right"/>
    </xf>
    <xf numFmtId="178" fontId="20" fillId="0" borderId="36" xfId="0" applyNumberFormat="1" applyFont="1" applyBorder="1" applyAlignment="1">
      <alignment horizontal="right"/>
    </xf>
    <xf numFmtId="1" fontId="20" fillId="8" borderId="47" xfId="0" quotePrefix="1" applyNumberFormat="1" applyFont="1" applyFill="1" applyBorder="1" applyAlignment="1">
      <alignment horizontal="right"/>
    </xf>
    <xf numFmtId="1" fontId="20" fillId="8" borderId="48" xfId="0" applyNumberFormat="1" applyFont="1" applyFill="1" applyBorder="1" applyAlignment="1">
      <alignment horizontal="right"/>
    </xf>
    <xf numFmtId="1" fontId="20" fillId="8" borderId="49" xfId="0" applyNumberFormat="1" applyFont="1" applyFill="1" applyBorder="1" applyAlignment="1">
      <alignment horizontal="right"/>
    </xf>
    <xf numFmtId="1" fontId="20" fillId="8" borderId="50" xfId="0" applyNumberFormat="1" applyFont="1" applyFill="1" applyBorder="1" applyAlignment="1">
      <alignment horizontal="right"/>
    </xf>
    <xf numFmtId="1" fontId="20" fillId="8" borderId="20" xfId="0" applyNumberFormat="1" applyFont="1" applyFill="1" applyBorder="1" applyAlignment="1">
      <alignment horizontal="right"/>
    </xf>
    <xf numFmtId="177" fontId="20" fillId="0" borderId="20" xfId="0" applyNumberFormat="1" applyFont="1" applyBorder="1" applyAlignment="1">
      <alignment horizontal="right"/>
    </xf>
    <xf numFmtId="178" fontId="20" fillId="0" borderId="20" xfId="0" applyNumberFormat="1" applyFont="1" applyBorder="1" applyAlignment="1">
      <alignment horizontal="right"/>
    </xf>
    <xf numFmtId="178" fontId="20" fillId="0" borderId="51" xfId="0" applyNumberFormat="1" applyFont="1" applyBorder="1" applyAlignment="1">
      <alignment horizontal="right"/>
    </xf>
    <xf numFmtId="38" fontId="16" fillId="2" borderId="1" xfId="1" applyFont="1" applyFill="1" applyBorder="1" applyAlignment="1" applyProtection="1">
      <protection locked="0"/>
    </xf>
    <xf numFmtId="38" fontId="16" fillId="2" borderId="11" xfId="1" applyFont="1" applyFill="1" applyBorder="1" applyAlignment="1" applyProtection="1">
      <protection locked="0"/>
    </xf>
    <xf numFmtId="38" fontId="16" fillId="2" borderId="20" xfId="1" applyFont="1" applyFill="1" applyBorder="1" applyAlignment="1" applyProtection="1">
      <protection locked="0"/>
    </xf>
    <xf numFmtId="38" fontId="16" fillId="2" borderId="30" xfId="1" applyFont="1" applyFill="1" applyBorder="1" applyAlignment="1" applyProtection="1">
      <protection locked="0"/>
    </xf>
    <xf numFmtId="37" fontId="20" fillId="2" borderId="11" xfId="0" applyNumberFormat="1" applyFont="1" applyFill="1" applyBorder="1" applyAlignment="1" applyProtection="1">
      <alignment horizontal="right"/>
      <protection locked="0"/>
    </xf>
    <xf numFmtId="37" fontId="20" fillId="2" borderId="20" xfId="0" applyNumberFormat="1" applyFont="1" applyFill="1" applyBorder="1" applyAlignment="1" applyProtection="1">
      <alignment horizontal="right"/>
      <protection locked="0"/>
    </xf>
    <xf numFmtId="38" fontId="16" fillId="2" borderId="18" xfId="1" applyFont="1" applyFill="1" applyBorder="1" applyAlignment="1" applyProtection="1">
      <protection locked="0"/>
    </xf>
    <xf numFmtId="38" fontId="16" fillId="2" borderId="5" xfId="1" applyFont="1" applyFill="1" applyBorder="1" applyAlignment="1" applyProtection="1">
      <protection locked="0"/>
    </xf>
    <xf numFmtId="38" fontId="16" fillId="2" borderId="27" xfId="1" applyFont="1" applyFill="1" applyBorder="1" applyAlignment="1" applyProtection="1">
      <protection locked="0"/>
    </xf>
    <xf numFmtId="38" fontId="16" fillId="2" borderId="33" xfId="1" applyFont="1" applyFill="1" applyBorder="1" applyAlignment="1" applyProtection="1">
      <protection locked="0"/>
    </xf>
    <xf numFmtId="38" fontId="16" fillId="2" borderId="9" xfId="1" applyFont="1" applyFill="1" applyBorder="1" applyAlignment="1" applyProtection="1">
      <protection locked="0"/>
    </xf>
    <xf numFmtId="38" fontId="16" fillId="2" borderId="21" xfId="1" applyFont="1" applyFill="1" applyBorder="1" applyAlignment="1" applyProtection="1">
      <protection locked="0"/>
    </xf>
    <xf numFmtId="38" fontId="16" fillId="2" borderId="15" xfId="1" applyFont="1" applyFill="1" applyBorder="1" applyAlignment="1" applyProtection="1">
      <protection locked="0"/>
    </xf>
    <xf numFmtId="38" fontId="16" fillId="2" borderId="26" xfId="1" applyFont="1" applyFill="1" applyBorder="1" applyAlignment="1" applyProtection="1">
      <protection locked="0"/>
    </xf>
    <xf numFmtId="0" fontId="0" fillId="0" borderId="42" xfId="0" applyBorder="1" applyAlignment="1">
      <alignment vertical="top"/>
    </xf>
    <xf numFmtId="0" fontId="0" fillId="0" borderId="0" xfId="0" applyAlignment="1">
      <alignment vertical="top"/>
    </xf>
    <xf numFmtId="0" fontId="12" fillId="0" borderId="0" xfId="0" applyFont="1" applyAlignment="1">
      <alignment horizontal="center" vertical="center"/>
    </xf>
    <xf numFmtId="0" fontId="14" fillId="0" borderId="0" xfId="0" applyFont="1" applyAlignment="1">
      <alignment vertical="center"/>
    </xf>
    <xf numFmtId="0" fontId="23" fillId="0" borderId="0" xfId="0" applyFont="1"/>
    <xf numFmtId="0" fontId="0" fillId="0" borderId="7" xfId="0" applyBorder="1" applyAlignment="1">
      <alignment horizontal="center" vertical="center"/>
    </xf>
    <xf numFmtId="0" fontId="0" fillId="0" borderId="1" xfId="0" applyBorder="1" applyAlignment="1">
      <alignment horizontal="center" vertical="center"/>
    </xf>
    <xf numFmtId="0" fontId="14" fillId="0" borderId="0" xfId="2" applyFont="1"/>
    <xf numFmtId="0" fontId="4" fillId="0" borderId="52" xfId="0" applyFont="1"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3" fillId="0" borderId="0" xfId="0" applyFont="1" applyAlignment="1">
      <alignment horizontal="center" vertic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0" fillId="0" borderId="0" xfId="0" applyAlignment="1">
      <alignment horizontal="center" vertical="center"/>
    </xf>
    <xf numFmtId="0" fontId="0" fillId="0" borderId="42"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38" fontId="0" fillId="0" borderId="7" xfId="1" applyFont="1" applyBorder="1" applyAlignment="1">
      <alignment vertical="center"/>
    </xf>
    <xf numFmtId="38" fontId="0" fillId="0" borderId="8" xfId="1" applyFont="1" applyBorder="1" applyAlignment="1">
      <alignment vertical="center"/>
    </xf>
    <xf numFmtId="38" fontId="0" fillId="0" borderId="1" xfId="1" applyFont="1" applyBorder="1" applyAlignment="1">
      <alignment vertical="center"/>
    </xf>
    <xf numFmtId="38" fontId="0" fillId="0" borderId="5" xfId="1" applyFont="1" applyBorder="1" applyAlignment="1">
      <alignment vertical="center"/>
    </xf>
    <xf numFmtId="0" fontId="0" fillId="0" borderId="7" xfId="0" applyBorder="1" applyAlignment="1">
      <alignment vertical="center"/>
    </xf>
    <xf numFmtId="0" fontId="0" fillId="0" borderId="1" xfId="0" applyBorder="1" applyAlignment="1">
      <alignment vertical="center"/>
    </xf>
    <xf numFmtId="184" fontId="0" fillId="0" borderId="55" xfId="1" applyNumberFormat="1" applyFont="1" applyBorder="1" applyAlignment="1">
      <alignment vertical="center"/>
    </xf>
    <xf numFmtId="184" fontId="0" fillId="0" borderId="56" xfId="1" applyNumberFormat="1" applyFont="1" applyBorder="1" applyAlignment="1">
      <alignment vertical="center"/>
    </xf>
    <xf numFmtId="184" fontId="0" fillId="0" borderId="57" xfId="1" applyNumberFormat="1" applyFont="1" applyBorder="1" applyAlignment="1">
      <alignment vertical="center"/>
    </xf>
    <xf numFmtId="38" fontId="0" fillId="0" borderId="3" xfId="1" applyFont="1" applyBorder="1" applyAlignment="1">
      <alignment horizontal="right" vertical="center"/>
    </xf>
    <xf numFmtId="38" fontId="0" fillId="0" borderId="7" xfId="1" applyFont="1" applyBorder="1" applyAlignment="1">
      <alignment horizontal="right" vertical="center"/>
    </xf>
    <xf numFmtId="38" fontId="0" fillId="0" borderId="1" xfId="1" applyFont="1" applyBorder="1" applyAlignment="1">
      <alignment horizontal="right" vertical="center"/>
    </xf>
    <xf numFmtId="38" fontId="0" fillId="0" borderId="3" xfId="1" applyFont="1" applyBorder="1" applyAlignment="1">
      <alignment vertical="center"/>
    </xf>
    <xf numFmtId="0" fontId="3" fillId="0" borderId="0" xfId="0" applyFont="1" applyAlignment="1">
      <alignment vertical="center"/>
    </xf>
    <xf numFmtId="0" fontId="1" fillId="0" borderId="0" xfId="0" applyFont="1" applyAlignment="1">
      <alignment vertical="center"/>
    </xf>
    <xf numFmtId="38" fontId="4" fillId="0" borderId="52" xfId="1" applyFont="1" applyBorder="1" applyAlignment="1">
      <alignment vertical="center"/>
    </xf>
    <xf numFmtId="38" fontId="4" fillId="0" borderId="58" xfId="1" applyFont="1" applyBorder="1" applyAlignment="1">
      <alignment vertical="center"/>
    </xf>
    <xf numFmtId="38" fontId="4" fillId="0" borderId="53" xfId="1" applyFont="1" applyBorder="1" applyAlignment="1">
      <alignment vertical="center"/>
    </xf>
    <xf numFmtId="38" fontId="4" fillId="0" borderId="59" xfId="1" applyFont="1" applyBorder="1" applyAlignment="1">
      <alignment vertical="center"/>
    </xf>
    <xf numFmtId="38" fontId="4" fillId="0" borderId="54" xfId="1" applyFont="1" applyBorder="1" applyAlignment="1">
      <alignment vertical="center"/>
    </xf>
    <xf numFmtId="38" fontId="4" fillId="0" borderId="60" xfId="1" applyFont="1" applyBorder="1" applyAlignment="1">
      <alignment vertical="center"/>
    </xf>
    <xf numFmtId="184" fontId="4" fillId="0" borderId="61" xfId="1" applyNumberFormat="1" applyFont="1" applyBorder="1" applyAlignment="1">
      <alignment vertical="center"/>
    </xf>
    <xf numFmtId="184" fontId="4" fillId="0" borderId="62" xfId="1" applyNumberFormat="1" applyFont="1" applyBorder="1" applyAlignment="1">
      <alignment vertical="center"/>
    </xf>
    <xf numFmtId="184" fontId="4" fillId="0" borderId="63" xfId="1" applyNumberFormat="1" applyFont="1" applyBorder="1" applyAlignment="1">
      <alignment vertical="center"/>
    </xf>
    <xf numFmtId="38" fontId="0" fillId="0" borderId="11" xfId="1" applyFont="1" applyBorder="1" applyAlignment="1">
      <alignment vertical="center"/>
    </xf>
    <xf numFmtId="0" fontId="3" fillId="0" borderId="0" xfId="0" applyFont="1" applyAlignment="1">
      <alignment horizontal="distributed" vertical="center"/>
    </xf>
    <xf numFmtId="0" fontId="0" fillId="0" borderId="0" xfId="0" applyAlignment="1">
      <alignment horizontal="distributed" vertical="center"/>
    </xf>
    <xf numFmtId="0" fontId="0" fillId="0" borderId="42" xfId="0" applyBorder="1" applyAlignment="1">
      <alignment horizontal="distributed" vertical="center"/>
    </xf>
    <xf numFmtId="0" fontId="27" fillId="0" borderId="0" xfId="0" applyFont="1"/>
    <xf numFmtId="0" fontId="0" fillId="0" borderId="64" xfId="0" applyBorder="1" applyAlignment="1">
      <alignment horizontal="center" vertical="center"/>
    </xf>
    <xf numFmtId="0" fontId="0" fillId="0" borderId="44" xfId="0" applyBorder="1" applyAlignment="1">
      <alignment horizontal="center" vertical="center"/>
    </xf>
    <xf numFmtId="0" fontId="0" fillId="0" borderId="32" xfId="0" applyBorder="1" applyAlignment="1">
      <alignment horizontal="center" vertical="center"/>
    </xf>
    <xf numFmtId="0" fontId="0" fillId="0" borderId="65" xfId="0" applyBorder="1" applyAlignment="1">
      <alignment horizontal="center" vertical="center"/>
    </xf>
    <xf numFmtId="0" fontId="3" fillId="0" borderId="0" xfId="0" applyFont="1" applyAlignment="1">
      <alignment horizontal="right" vertical="center"/>
    </xf>
    <xf numFmtId="38" fontId="4" fillId="0" borderId="58" xfId="1" applyFont="1" applyBorder="1" applyAlignment="1">
      <alignment horizontal="right" vertical="center"/>
    </xf>
    <xf numFmtId="38" fontId="4" fillId="0" borderId="59" xfId="1" applyFont="1" applyBorder="1" applyAlignment="1">
      <alignment horizontal="right" vertical="center"/>
    </xf>
    <xf numFmtId="38" fontId="4" fillId="0" borderId="60" xfId="1" applyFont="1" applyBorder="1" applyAlignment="1">
      <alignment horizontal="right" vertical="center"/>
    </xf>
    <xf numFmtId="0" fontId="0" fillId="0" borderId="0" xfId="0" applyAlignment="1">
      <alignment horizontal="right" vertical="center"/>
    </xf>
    <xf numFmtId="0" fontId="0" fillId="0" borderId="42" xfId="0" applyBorder="1" applyAlignment="1">
      <alignment horizontal="right" vertical="center"/>
    </xf>
    <xf numFmtId="0" fontId="0" fillId="0" borderId="38" xfId="0" applyBorder="1" applyAlignment="1">
      <alignment horizontal="center" vertical="center"/>
    </xf>
    <xf numFmtId="0" fontId="0" fillId="0" borderId="50" xfId="0" applyBorder="1" applyAlignment="1">
      <alignment horizontal="center" vertical="center"/>
    </xf>
    <xf numFmtId="185" fontId="0" fillId="0" borderId="0" xfId="0" applyNumberFormat="1"/>
    <xf numFmtId="0" fontId="25" fillId="0" borderId="0" xfId="0" applyFont="1"/>
    <xf numFmtId="0" fontId="16" fillId="9" borderId="1" xfId="0" applyFont="1" applyFill="1" applyBorder="1" applyProtection="1">
      <protection locked="0"/>
    </xf>
    <xf numFmtId="0" fontId="16" fillId="5" borderId="1" xfId="0" applyFont="1" applyFill="1" applyBorder="1" applyProtection="1">
      <protection locked="0"/>
    </xf>
    <xf numFmtId="0" fontId="16" fillId="5" borderId="26" xfId="0" applyFont="1" applyFill="1" applyBorder="1" applyProtection="1">
      <protection locked="0"/>
    </xf>
    <xf numFmtId="0" fontId="16" fillId="0" borderId="1" xfId="0" applyFont="1" applyBorder="1" applyProtection="1">
      <protection locked="0"/>
    </xf>
    <xf numFmtId="0" fontId="16" fillId="0" borderId="5" xfId="0" applyFont="1" applyBorder="1" applyProtection="1">
      <protection locked="0"/>
    </xf>
    <xf numFmtId="0" fontId="16" fillId="0" borderId="11" xfId="0" applyFont="1" applyBorder="1" applyProtection="1">
      <protection locked="0"/>
    </xf>
    <xf numFmtId="0" fontId="16" fillId="9" borderId="5" xfId="0" applyFont="1" applyFill="1" applyBorder="1" applyProtection="1">
      <protection locked="0"/>
    </xf>
    <xf numFmtId="0" fontId="16" fillId="9" borderId="31" xfId="0" applyFont="1" applyFill="1" applyBorder="1" applyProtection="1">
      <protection locked="0"/>
    </xf>
    <xf numFmtId="176" fontId="16" fillId="0" borderId="5" xfId="0" applyNumberFormat="1" applyFont="1" applyBorder="1"/>
    <xf numFmtId="176" fontId="16" fillId="0" borderId="11" xfId="0" applyNumberFormat="1" applyFont="1" applyBorder="1"/>
    <xf numFmtId="176" fontId="16" fillId="0" borderId="27" xfId="0" applyNumberFormat="1" applyFont="1" applyBorder="1"/>
    <xf numFmtId="0" fontId="16" fillId="2" borderId="5" xfId="0" applyFont="1" applyFill="1" applyBorder="1" applyProtection="1">
      <protection locked="0"/>
    </xf>
    <xf numFmtId="0" fontId="16" fillId="2" borderId="27" xfId="0" applyFont="1" applyFill="1" applyBorder="1" applyProtection="1">
      <protection locked="0"/>
    </xf>
    <xf numFmtId="176" fontId="16" fillId="3" borderId="27" xfId="0" applyNumberFormat="1" applyFont="1" applyFill="1" applyBorder="1"/>
    <xf numFmtId="0" fontId="17" fillId="0" borderId="0" xfId="0" applyFont="1" applyAlignment="1">
      <alignment horizontal="right"/>
    </xf>
    <xf numFmtId="0" fontId="17" fillId="3" borderId="0" xfId="0" applyFont="1" applyFill="1" applyAlignment="1">
      <alignment horizontal="right"/>
    </xf>
    <xf numFmtId="176" fontId="16" fillId="0" borderId="0" xfId="0" applyNumberFormat="1" applyFont="1"/>
    <xf numFmtId="0" fontId="17" fillId="0" borderId="34" xfId="0" applyFont="1" applyBorder="1" applyAlignment="1">
      <alignment horizontal="center"/>
    </xf>
    <xf numFmtId="0" fontId="17" fillId="0" borderId="27" xfId="0" applyFont="1" applyBorder="1"/>
    <xf numFmtId="0" fontId="17" fillId="0" borderId="9" xfId="0" applyFont="1" applyBorder="1"/>
    <xf numFmtId="179" fontId="17" fillId="0" borderId="9" xfId="0" applyNumberFormat="1" applyFont="1" applyBorder="1"/>
    <xf numFmtId="179" fontId="17" fillId="0" borderId="27" xfId="0" applyNumberFormat="1" applyFont="1" applyBorder="1"/>
    <xf numFmtId="2" fontId="17" fillId="0" borderId="0" xfId="0" applyNumberFormat="1" applyFont="1" applyAlignment="1">
      <alignment horizontal="right"/>
    </xf>
    <xf numFmtId="0" fontId="17" fillId="0" borderId="0" xfId="0" applyFont="1" applyAlignment="1">
      <alignment horizontal="left"/>
    </xf>
    <xf numFmtId="179" fontId="17" fillId="0" borderId="0" xfId="0" applyNumberFormat="1" applyFont="1" applyAlignment="1">
      <alignment horizontal="left"/>
    </xf>
    <xf numFmtId="179" fontId="17" fillId="0" borderId="21" xfId="0" applyNumberFormat="1" applyFont="1" applyBorder="1"/>
    <xf numFmtId="179" fontId="17" fillId="0" borderId="33" xfId="0" applyNumberFormat="1" applyFont="1" applyBorder="1"/>
    <xf numFmtId="0" fontId="26" fillId="3" borderId="0" xfId="0" quotePrefix="1" applyFont="1" applyFill="1" applyAlignment="1">
      <alignment horizontal="left"/>
    </xf>
    <xf numFmtId="183" fontId="0" fillId="0" borderId="11" xfId="0" applyNumberFormat="1" applyBorder="1" applyAlignment="1">
      <alignment vertical="center"/>
    </xf>
    <xf numFmtId="183" fontId="18" fillId="3" borderId="9" xfId="0" applyNumberFormat="1" applyFont="1" applyFill="1" applyBorder="1" applyAlignment="1">
      <alignment horizontal="center" vertical="center"/>
    </xf>
    <xf numFmtId="183" fontId="20" fillId="3" borderId="10" xfId="0" applyNumberFormat="1" applyFont="1" applyFill="1" applyBorder="1" applyAlignment="1">
      <alignment horizontal="center" vertical="center"/>
    </xf>
    <xf numFmtId="183" fontId="20" fillId="3" borderId="35" xfId="0" applyNumberFormat="1" applyFont="1" applyFill="1" applyBorder="1" applyAlignment="1">
      <alignment horizontal="center" vertical="center"/>
    </xf>
    <xf numFmtId="183" fontId="0" fillId="0" borderId="0" xfId="0" applyNumberFormat="1" applyAlignment="1">
      <alignment vertical="center"/>
    </xf>
    <xf numFmtId="186" fontId="18" fillId="3" borderId="9" xfId="0" applyNumberFormat="1" applyFont="1" applyFill="1" applyBorder="1" applyAlignment="1">
      <alignment horizontal="center" vertical="center"/>
    </xf>
    <xf numFmtId="186" fontId="20" fillId="3" borderId="10" xfId="0" applyNumberFormat="1" applyFont="1" applyFill="1" applyBorder="1" applyAlignment="1">
      <alignment horizontal="center" vertical="center"/>
    </xf>
    <xf numFmtId="186" fontId="20" fillId="3" borderId="35" xfId="0" applyNumberFormat="1" applyFont="1" applyFill="1" applyBorder="1" applyAlignment="1">
      <alignment horizontal="center" vertical="center"/>
    </xf>
    <xf numFmtId="0" fontId="16" fillId="0" borderId="15" xfId="0" applyFont="1" applyBorder="1"/>
    <xf numFmtId="0" fontId="16" fillId="0" borderId="15" xfId="0" applyFont="1" applyBorder="1" applyAlignment="1">
      <alignment horizontal="left"/>
    </xf>
    <xf numFmtId="0" fontId="16" fillId="0" borderId="30" xfId="0" applyFont="1" applyBorder="1" applyAlignment="1">
      <alignment horizontal="left"/>
    </xf>
    <xf numFmtId="0" fontId="16" fillId="0" borderId="5" xfId="0" applyFont="1" applyBorder="1"/>
    <xf numFmtId="1" fontId="17" fillId="0" borderId="0" xfId="0" applyNumberFormat="1" applyFont="1" applyAlignment="1">
      <alignment horizontal="left"/>
    </xf>
    <xf numFmtId="181" fontId="17" fillId="0" borderId="0" xfId="0" applyNumberFormat="1" applyFont="1"/>
    <xf numFmtId="0" fontId="16" fillId="7" borderId="30" xfId="0" applyFont="1" applyFill="1" applyBorder="1"/>
    <xf numFmtId="0" fontId="20" fillId="3" borderId="0" xfId="0" quotePrefix="1" applyFont="1" applyFill="1" applyAlignment="1">
      <alignment horizontal="left"/>
    </xf>
    <xf numFmtId="0" fontId="0" fillId="0" borderId="13" xfId="0" applyBorder="1" applyAlignment="1">
      <alignment vertical="center"/>
    </xf>
    <xf numFmtId="182" fontId="4" fillId="0" borderId="64" xfId="0" applyNumberFormat="1" applyFont="1" applyBorder="1" applyAlignment="1">
      <alignment horizontal="right" vertical="center"/>
    </xf>
    <xf numFmtId="182" fontId="4" fillId="0" borderId="69" xfId="0" applyNumberFormat="1" applyFont="1" applyBorder="1" applyAlignment="1">
      <alignment horizontal="right" vertical="center"/>
    </xf>
    <xf numFmtId="182" fontId="4" fillId="0" borderId="43" xfId="0" applyNumberFormat="1" applyFont="1" applyBorder="1" applyAlignment="1">
      <alignment horizontal="right" vertical="center"/>
    </xf>
    <xf numFmtId="182" fontId="4" fillId="0" borderId="44" xfId="0" applyNumberFormat="1" applyFont="1" applyBorder="1" applyAlignment="1">
      <alignment horizontal="right" vertical="center"/>
    </xf>
    <xf numFmtId="182" fontId="4" fillId="0" borderId="12" xfId="0" applyNumberFormat="1" applyFont="1" applyBorder="1" applyAlignment="1">
      <alignment horizontal="right" vertical="center"/>
    </xf>
    <xf numFmtId="184" fontId="4" fillId="0" borderId="70" xfId="0" applyNumberFormat="1" applyFont="1" applyBorder="1" applyAlignment="1">
      <alignment horizontal="right" vertical="center"/>
    </xf>
    <xf numFmtId="184" fontId="4" fillId="0" borderId="71" xfId="0" applyNumberFormat="1" applyFont="1" applyBorder="1" applyAlignment="1">
      <alignment horizontal="right" vertical="center"/>
    </xf>
    <xf numFmtId="0" fontId="0" fillId="0" borderId="12" xfId="0" applyFont="1" applyBorder="1" applyAlignment="1">
      <alignment horizontal="center" vertical="top"/>
    </xf>
    <xf numFmtId="182" fontId="4" fillId="0" borderId="3" xfId="0" applyNumberFormat="1" applyFont="1" applyBorder="1" applyAlignment="1">
      <alignment horizontal="right" vertical="center"/>
    </xf>
    <xf numFmtId="182" fontId="4" fillId="0" borderId="47" xfId="0" applyNumberFormat="1" applyFont="1" applyBorder="1" applyAlignment="1">
      <alignment horizontal="right" vertical="center"/>
    </xf>
    <xf numFmtId="182" fontId="4" fillId="0" borderId="4" xfId="0" applyNumberFormat="1" applyFont="1" applyBorder="1" applyAlignment="1">
      <alignment horizontal="right" vertical="center"/>
    </xf>
    <xf numFmtId="182" fontId="4" fillId="0" borderId="73" xfId="0" applyNumberFormat="1" applyFont="1" applyBorder="1" applyAlignment="1">
      <alignment horizontal="right" vertical="center"/>
    </xf>
    <xf numFmtId="182" fontId="4" fillId="0" borderId="39" xfId="0" applyNumberFormat="1" applyFont="1" applyBorder="1" applyAlignment="1">
      <alignment horizontal="right" vertical="center"/>
    </xf>
    <xf numFmtId="184" fontId="4" fillId="0" borderId="55" xfId="0" applyNumberFormat="1" applyFont="1" applyBorder="1" applyAlignment="1">
      <alignment horizontal="right" vertical="center"/>
    </xf>
    <xf numFmtId="184" fontId="4" fillId="0" borderId="74" xfId="0" applyNumberFormat="1" applyFont="1" applyBorder="1" applyAlignment="1">
      <alignment horizontal="right" vertical="center"/>
    </xf>
    <xf numFmtId="0" fontId="0" fillId="0" borderId="8" xfId="0" applyBorder="1"/>
    <xf numFmtId="0" fontId="0" fillId="0" borderId="22" xfId="0" applyBorder="1"/>
    <xf numFmtId="182" fontId="4" fillId="0" borderId="76" xfId="0" applyNumberFormat="1" applyFont="1" applyBorder="1" applyAlignment="1">
      <alignment horizontal="right" vertical="center"/>
    </xf>
    <xf numFmtId="184" fontId="4" fillId="0" borderId="77" xfId="0" applyNumberFormat="1" applyFont="1" applyBorder="1" applyAlignment="1">
      <alignment horizontal="right" vertical="center"/>
    </xf>
    <xf numFmtId="182" fontId="4" fillId="0" borderId="78" xfId="0" applyNumberFormat="1" applyFont="1" applyBorder="1" applyAlignment="1">
      <alignment horizontal="right" vertical="center"/>
    </xf>
    <xf numFmtId="184" fontId="4" fillId="0" borderId="79" xfId="0" applyNumberFormat="1" applyFont="1" applyBorder="1" applyAlignment="1">
      <alignment horizontal="right" vertical="center"/>
    </xf>
    <xf numFmtId="182" fontId="4" fillId="0" borderId="80" xfId="0" applyNumberFormat="1" applyFont="1" applyBorder="1" applyAlignment="1">
      <alignment horizontal="right" vertical="center"/>
    </xf>
    <xf numFmtId="182" fontId="4" fillId="0" borderId="81" xfId="0" applyNumberFormat="1" applyFont="1" applyBorder="1" applyAlignment="1">
      <alignment horizontal="right" vertical="center"/>
    </xf>
    <xf numFmtId="182" fontId="4" fillId="0" borderId="82" xfId="0" applyNumberFormat="1" applyFont="1" applyBorder="1" applyAlignment="1">
      <alignment horizontal="right" vertical="center"/>
    </xf>
    <xf numFmtId="182" fontId="4" fillId="0" borderId="84" xfId="0" applyNumberFormat="1" applyFont="1" applyBorder="1" applyAlignment="1">
      <alignment horizontal="right" vertical="center"/>
    </xf>
    <xf numFmtId="184" fontId="4" fillId="0" borderId="85" xfId="0" applyNumberFormat="1" applyFont="1" applyBorder="1" applyAlignment="1">
      <alignment horizontal="right" vertical="center"/>
    </xf>
    <xf numFmtId="182" fontId="4" fillId="0" borderId="86" xfId="0" applyNumberFormat="1" applyFont="1" applyBorder="1" applyAlignment="1">
      <alignment horizontal="right" vertical="center"/>
    </xf>
    <xf numFmtId="184" fontId="4" fillId="0" borderId="87" xfId="0" applyNumberFormat="1" applyFont="1" applyBorder="1" applyAlignment="1">
      <alignment horizontal="right" vertical="center"/>
    </xf>
    <xf numFmtId="182" fontId="4" fillId="0" borderId="88" xfId="0" applyNumberFormat="1" applyFont="1" applyBorder="1" applyAlignment="1">
      <alignment horizontal="right" vertical="center"/>
    </xf>
    <xf numFmtId="182" fontId="4" fillId="0" borderId="89" xfId="0" applyNumberFormat="1" applyFont="1" applyBorder="1" applyAlignment="1">
      <alignment horizontal="right" vertical="center"/>
    </xf>
    <xf numFmtId="182" fontId="4" fillId="0" borderId="90" xfId="0" applyNumberFormat="1" applyFont="1" applyBorder="1" applyAlignment="1">
      <alignment horizontal="right" vertical="center"/>
    </xf>
    <xf numFmtId="0" fontId="4" fillId="0" borderId="84" xfId="0" applyFont="1" applyBorder="1" applyAlignment="1">
      <alignment horizontal="center"/>
    </xf>
    <xf numFmtId="0" fontId="4" fillId="0" borderId="73" xfId="0" applyFont="1" applyBorder="1" applyAlignment="1">
      <alignment horizontal="distributed"/>
    </xf>
    <xf numFmtId="0" fontId="0" fillId="0" borderId="42" xfId="0" applyBorder="1"/>
    <xf numFmtId="0" fontId="0" fillId="0" borderId="13" xfId="0" applyBorder="1"/>
    <xf numFmtId="0" fontId="0" fillId="0" borderId="13" xfId="0" applyBorder="1" applyAlignment="1">
      <alignment horizontal="center"/>
    </xf>
    <xf numFmtId="0" fontId="0" fillId="0" borderId="12" xfId="0" applyFont="1" applyBorder="1" applyAlignment="1">
      <alignment horizontal="center"/>
    </xf>
    <xf numFmtId="0" fontId="4" fillId="0" borderId="4" xfId="0" applyFont="1" applyBorder="1" applyAlignment="1">
      <alignment horizontal="center" vertical="center"/>
    </xf>
    <xf numFmtId="0" fontId="4" fillId="0" borderId="4" xfId="0" applyFont="1" applyBorder="1" applyAlignment="1">
      <alignment horizontal="distributed" vertical="center"/>
    </xf>
    <xf numFmtId="0" fontId="0" fillId="0" borderId="3" xfId="0" applyFont="1" applyBorder="1" applyAlignment="1">
      <alignment horizontal="center" vertical="center"/>
    </xf>
    <xf numFmtId="0" fontId="0" fillId="0" borderId="8" xfId="0" applyBorder="1" applyAlignment="1">
      <alignment horizontal="center" vertical="center"/>
    </xf>
    <xf numFmtId="0" fontId="0" fillId="0" borderId="8" xfId="0" applyBorder="1" applyAlignment="1">
      <alignment horizontal="distributed" vertical="center"/>
    </xf>
    <xf numFmtId="0" fontId="0" fillId="0" borderId="92" xfId="0" applyFont="1" applyBorder="1" applyAlignment="1">
      <alignment horizontal="center" vertical="center"/>
    </xf>
    <xf numFmtId="182" fontId="4" fillId="0" borderId="92" xfId="0" applyNumberFormat="1" applyFont="1" applyBorder="1" applyAlignment="1">
      <alignment horizontal="right" vertical="center"/>
    </xf>
    <xf numFmtId="182" fontId="4" fillId="0" borderId="91" xfId="0" applyNumberFormat="1" applyFont="1" applyBorder="1" applyAlignment="1">
      <alignment horizontal="right" vertical="center"/>
    </xf>
    <xf numFmtId="184" fontId="4" fillId="0" borderId="93" xfId="0" applyNumberFormat="1" applyFont="1" applyBorder="1" applyAlignment="1">
      <alignment horizontal="right" vertical="center"/>
    </xf>
    <xf numFmtId="0" fontId="0" fillId="0" borderId="81" xfId="0" applyFont="1" applyBorder="1" applyAlignment="1">
      <alignment horizontal="center" vertical="center"/>
    </xf>
    <xf numFmtId="0" fontId="0" fillId="0" borderId="94" xfId="0" applyFont="1" applyBorder="1" applyAlignment="1">
      <alignment horizontal="center" vertical="center"/>
    </xf>
    <xf numFmtId="182" fontId="4" fillId="0" borderId="94" xfId="0" applyNumberFormat="1" applyFont="1" applyBorder="1" applyAlignment="1">
      <alignment horizontal="right" vertical="center"/>
    </xf>
    <xf numFmtId="0" fontId="0" fillId="0" borderId="3" xfId="0" applyFont="1" applyBorder="1" applyAlignment="1">
      <alignment horizontal="center" vertical="top"/>
    </xf>
    <xf numFmtId="0" fontId="0" fillId="0" borderId="94" xfId="0" applyFont="1" applyBorder="1" applyAlignment="1">
      <alignment horizontal="center"/>
    </xf>
    <xf numFmtId="0" fontId="0" fillId="0" borderId="81" xfId="0" applyFont="1" applyBorder="1" applyAlignment="1">
      <alignment horizontal="center"/>
    </xf>
    <xf numFmtId="0" fontId="0" fillId="0" borderId="3" xfId="0" applyFont="1" applyBorder="1" applyAlignment="1">
      <alignment horizontal="center"/>
    </xf>
    <xf numFmtId="38" fontId="4" fillId="0" borderId="59" xfId="1" quotePrefix="1" applyFont="1" applyBorder="1" applyAlignment="1">
      <alignment horizontal="right" vertical="center"/>
    </xf>
    <xf numFmtId="38" fontId="4" fillId="0" borderId="60" xfId="1" quotePrefix="1" applyFont="1" applyBorder="1" applyAlignment="1">
      <alignment horizontal="right" vertical="center"/>
    </xf>
    <xf numFmtId="38" fontId="4" fillId="0" borderId="95" xfId="1" quotePrefix="1" applyFont="1" applyBorder="1" applyAlignment="1">
      <alignment horizontal="right" vertical="center"/>
    </xf>
    <xf numFmtId="0" fontId="6" fillId="0" borderId="0" xfId="0" applyFont="1" applyAlignment="1">
      <alignment horizontal="center"/>
    </xf>
    <xf numFmtId="0" fontId="8" fillId="0" borderId="0" xfId="0" applyFont="1" applyAlignment="1">
      <alignment horizontal="center"/>
    </xf>
    <xf numFmtId="0" fontId="6" fillId="0" borderId="0" xfId="0" applyFont="1" applyAlignment="1">
      <alignment horizontal="center"/>
    </xf>
    <xf numFmtId="0" fontId="9" fillId="0" borderId="0" xfId="0" applyFont="1" applyAlignment="1">
      <alignment horizontal="center"/>
    </xf>
    <xf numFmtId="0" fontId="13" fillId="0" borderId="0" xfId="0" applyFont="1" applyAlignment="1">
      <alignment horizontal="center"/>
    </xf>
    <xf numFmtId="0" fontId="19" fillId="3" borderId="0" xfId="0" quotePrefix="1" applyFont="1" applyFill="1" applyAlignment="1">
      <alignment horizontal="center"/>
    </xf>
    <xf numFmtId="0" fontId="0" fillId="0" borderId="0" xfId="0" applyAlignment="1">
      <alignment horizontal="center"/>
    </xf>
    <xf numFmtId="0" fontId="0" fillId="0" borderId="42" xfId="0" quotePrefix="1" applyBorder="1" applyAlignment="1">
      <alignment horizontal="left" vertical="top" wrapText="1"/>
    </xf>
    <xf numFmtId="0" fontId="0" fillId="0" borderId="42" xfId="0" quotePrefix="1" applyBorder="1" applyAlignment="1">
      <alignment horizontal="left" vertical="top"/>
    </xf>
    <xf numFmtId="0" fontId="0" fillId="0" borderId="0" xfId="0" quotePrefix="1" applyAlignment="1">
      <alignment horizontal="left" vertical="top"/>
    </xf>
    <xf numFmtId="0" fontId="0" fillId="0" borderId="3" xfId="0" applyBorder="1" applyAlignment="1">
      <alignment horizontal="center" vertical="top"/>
    </xf>
    <xf numFmtId="0" fontId="0" fillId="0" borderId="1" xfId="0" applyBorder="1" applyAlignment="1">
      <alignment horizontal="center" vertical="top"/>
    </xf>
    <xf numFmtId="0" fontId="0" fillId="0" borderId="4" xfId="0" applyBorder="1" applyAlignment="1">
      <alignment horizontal="center" vertical="top"/>
    </xf>
    <xf numFmtId="0" fontId="0" fillId="0" borderId="7" xfId="0" applyBorder="1" applyAlignment="1">
      <alignment horizontal="distributed" vertical="top"/>
    </xf>
    <xf numFmtId="0" fontId="0" fillId="0" borderId="2" xfId="0" applyBorder="1" applyAlignment="1">
      <alignment horizontal="distributed" vertical="top"/>
    </xf>
    <xf numFmtId="0" fontId="0" fillId="0" borderId="1" xfId="0" applyBorder="1" applyAlignment="1">
      <alignment horizontal="left"/>
    </xf>
    <xf numFmtId="0" fontId="0" fillId="0" borderId="23" xfId="0" applyBorder="1" applyAlignment="1">
      <alignment horizontal="distributed" vertical="top"/>
    </xf>
    <xf numFmtId="0" fontId="0" fillId="0" borderId="28" xfId="0" applyBorder="1" applyAlignment="1">
      <alignment horizontal="distributed" vertical="top"/>
    </xf>
    <xf numFmtId="0" fontId="0" fillId="0" borderId="1" xfId="0" applyBorder="1" applyAlignment="1">
      <alignment horizontal="distributed" vertical="top"/>
    </xf>
    <xf numFmtId="0" fontId="3" fillId="0" borderId="0" xfId="0" applyFont="1" applyAlignment="1">
      <alignment horizontal="center"/>
    </xf>
    <xf numFmtId="0" fontId="0" fillId="0" borderId="40" xfId="0" applyBorder="1" applyAlignment="1">
      <alignment horizontal="center"/>
    </xf>
    <xf numFmtId="0" fontId="0" fillId="0" borderId="3" xfId="0" applyBorder="1" applyAlignment="1">
      <alignment horizontal="center"/>
    </xf>
    <xf numFmtId="0" fontId="0" fillId="0" borderId="28" xfId="0" applyBorder="1" applyAlignment="1">
      <alignment horizontal="center"/>
    </xf>
    <xf numFmtId="0" fontId="0" fillId="0" borderId="1" xfId="0" applyBorder="1" applyAlignment="1">
      <alignment horizontal="center"/>
    </xf>
    <xf numFmtId="0" fontId="0" fillId="0" borderId="2" xfId="0" applyBorder="1" applyAlignment="1">
      <alignment horizontal="left"/>
    </xf>
    <xf numFmtId="0" fontId="0" fillId="0" borderId="7" xfId="0" applyBorder="1" applyAlignment="1">
      <alignment horizontal="left" vertical="distributed"/>
    </xf>
    <xf numFmtId="0" fontId="0" fillId="0" borderId="1" xfId="0" applyBorder="1" applyAlignment="1">
      <alignment horizontal="left" vertical="distributed"/>
    </xf>
    <xf numFmtId="0" fontId="0" fillId="0" borderId="40" xfId="0" applyBorder="1" applyAlignment="1">
      <alignment horizontal="distributed" vertical="top"/>
    </xf>
    <xf numFmtId="0" fontId="0" fillId="0" borderId="3" xfId="0" applyBorder="1" applyAlignment="1">
      <alignment horizontal="distributed" vertical="top"/>
    </xf>
    <xf numFmtId="0" fontId="0" fillId="0" borderId="11" xfId="0" applyBorder="1" applyAlignment="1">
      <alignment horizontal="left"/>
    </xf>
    <xf numFmtId="0" fontId="0" fillId="0" borderId="12" xfId="0" applyFont="1" applyBorder="1" applyAlignment="1">
      <alignment horizontal="center"/>
    </xf>
    <xf numFmtId="0" fontId="0" fillId="0" borderId="13" xfId="0" applyFont="1" applyBorder="1" applyAlignment="1">
      <alignment horizontal="center"/>
    </xf>
    <xf numFmtId="0" fontId="0" fillId="0" borderId="72" xfId="0" applyFont="1" applyBorder="1" applyAlignment="1">
      <alignment horizontal="center"/>
    </xf>
    <xf numFmtId="0" fontId="4" fillId="0" borderId="86" xfId="0" applyFont="1" applyBorder="1" applyAlignment="1">
      <alignment horizontal="center"/>
    </xf>
    <xf numFmtId="0" fontId="4" fillId="0" borderId="83" xfId="0" applyFont="1" applyBorder="1" applyAlignment="1">
      <alignment horizontal="center"/>
    </xf>
    <xf numFmtId="0" fontId="0" fillId="0" borderId="68" xfId="0" applyBorder="1" applyAlignment="1">
      <alignment horizontal="center" vertical="center"/>
    </xf>
    <xf numFmtId="0" fontId="0" fillId="0" borderId="30" xfId="0" applyBorder="1" applyAlignment="1">
      <alignment horizontal="center" vertical="center"/>
    </xf>
    <xf numFmtId="0" fontId="0" fillId="0" borderId="66" xfId="0" applyBorder="1" applyAlignment="1">
      <alignment horizontal="center" vertical="center"/>
    </xf>
    <xf numFmtId="0" fontId="0" fillId="0" borderId="41" xfId="0" applyBorder="1" applyAlignment="1">
      <alignment horizontal="center" vertical="center"/>
    </xf>
    <xf numFmtId="0" fontId="0" fillId="0" borderId="21" xfId="0" applyBorder="1" applyAlignment="1">
      <alignment horizontal="center" vertical="center"/>
    </xf>
    <xf numFmtId="0" fontId="0" fillId="0" borderId="67" xfId="0" applyBorder="1" applyAlignment="1">
      <alignment horizontal="center" vertical="center"/>
    </xf>
    <xf numFmtId="0" fontId="4" fillId="0" borderId="78" xfId="0" applyFont="1" applyBorder="1" applyAlignment="1">
      <alignment horizontal="distributed" indent="1"/>
    </xf>
    <xf numFmtId="0" fontId="0" fillId="0" borderId="75" xfId="0" applyBorder="1" applyAlignment="1">
      <alignment horizontal="distributed" indent="1"/>
    </xf>
    <xf numFmtId="0" fontId="0" fillId="0" borderId="12" xfId="0" applyBorder="1" applyAlignment="1">
      <alignment horizontal="center"/>
    </xf>
    <xf numFmtId="0" fontId="0" fillId="0" borderId="17" xfId="0" applyBorder="1" applyAlignment="1">
      <alignment horizont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2" xfId="0" applyFont="1" applyBorder="1" applyAlignment="1">
      <alignment horizontal="center" vertical="top"/>
    </xf>
    <xf numFmtId="0" fontId="0" fillId="0" borderId="13" xfId="0" applyFont="1" applyBorder="1" applyAlignment="1">
      <alignment horizontal="center" vertical="top"/>
    </xf>
    <xf numFmtId="0" fontId="0" fillId="0" borderId="72" xfId="0" applyFont="1" applyBorder="1" applyAlignment="1">
      <alignment horizontal="center" vertical="top"/>
    </xf>
    <xf numFmtId="0" fontId="0" fillId="0" borderId="11" xfId="0" applyBorder="1" applyAlignment="1">
      <alignment horizontal="center"/>
    </xf>
    <xf numFmtId="0" fontId="0" fillId="0" borderId="7" xfId="0" applyBorder="1" applyAlignment="1">
      <alignment horizontal="center" vertical="top"/>
    </xf>
    <xf numFmtId="0" fontId="0" fillId="0" borderId="11" xfId="0" applyBorder="1" applyAlignment="1">
      <alignment horizontal="center" vertical="top"/>
    </xf>
    <xf numFmtId="0" fontId="0" fillId="0" borderId="9" xfId="0" applyBorder="1" applyAlignment="1">
      <alignment horizontal="center" vertical="top"/>
    </xf>
    <xf numFmtId="0" fontId="24" fillId="0" borderId="0" xfId="0" applyFont="1" applyAlignment="1">
      <alignment horizontal="center"/>
    </xf>
    <xf numFmtId="0" fontId="4" fillId="0" borderId="11" xfId="0" applyFont="1" applyBorder="1" applyAlignment="1">
      <alignment horizontal="center" vertical="center"/>
    </xf>
    <xf numFmtId="0" fontId="4" fillId="0" borderId="4" xfId="0" applyFont="1" applyBorder="1" applyAlignment="1">
      <alignment horizontal="distributed" vertical="top"/>
    </xf>
    <xf numFmtId="0" fontId="4" fillId="0" borderId="40" xfId="0" applyFont="1" applyBorder="1" applyAlignment="1">
      <alignment horizontal="distributed" vertical="top"/>
    </xf>
    <xf numFmtId="0" fontId="4" fillId="0" borderId="8" xfId="0" applyFont="1" applyBorder="1" applyAlignment="1">
      <alignment horizontal="distributed" vertical="top"/>
    </xf>
    <xf numFmtId="0" fontId="4" fillId="0" borderId="23" xfId="0" applyFont="1" applyBorder="1" applyAlignment="1">
      <alignment horizontal="distributed" vertical="top"/>
    </xf>
    <xf numFmtId="0" fontId="4" fillId="0" borderId="5" xfId="0" applyFont="1" applyBorder="1" applyAlignment="1">
      <alignment horizontal="distributed" vertical="top"/>
    </xf>
    <xf numFmtId="0" fontId="4" fillId="0" borderId="28" xfId="0" applyFont="1" applyBorder="1" applyAlignment="1">
      <alignment horizontal="distributed" vertical="top"/>
    </xf>
    <xf numFmtId="0" fontId="4" fillId="0" borderId="9" xfId="0" applyFont="1" applyBorder="1" applyAlignment="1">
      <alignment horizontal="center" vertical="center"/>
    </xf>
    <xf numFmtId="0" fontId="4" fillId="0" borderId="35"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22" fillId="0" borderId="0" xfId="0" applyFont="1" applyAlignment="1">
      <alignment horizontal="center"/>
    </xf>
    <xf numFmtId="0" fontId="4" fillId="0" borderId="10" xfId="0" applyFont="1" applyBorder="1" applyAlignment="1">
      <alignment horizontal="center" vertical="center"/>
    </xf>
    <xf numFmtId="0" fontId="0" fillId="0" borderId="11" xfId="0" applyBorder="1" applyAlignment="1">
      <alignment horizontal="center" vertical="top" wrapText="1"/>
    </xf>
    <xf numFmtId="0" fontId="0" fillId="0" borderId="1" xfId="0" applyBorder="1" applyAlignment="1">
      <alignment horizontal="center" vertical="top" wrapText="1"/>
    </xf>
    <xf numFmtId="0" fontId="0" fillId="0" borderId="11" xfId="0" applyBorder="1" applyAlignment="1">
      <alignment vertical="top" wrapText="1"/>
    </xf>
    <xf numFmtId="0" fontId="0" fillId="0" borderId="11" xfId="0" applyBorder="1" applyAlignment="1">
      <alignment horizontal="distributed" vertical="top" wrapText="1"/>
    </xf>
    <xf numFmtId="0" fontId="0" fillId="0" borderId="42" xfId="0" applyBorder="1" applyAlignment="1">
      <alignment horizontal="left" vertical="top"/>
    </xf>
    <xf numFmtId="0" fontId="0" fillId="0" borderId="0" xfId="0" applyAlignment="1">
      <alignment horizontal="left" vertical="top"/>
    </xf>
    <xf numFmtId="0" fontId="0" fillId="0" borderId="7" xfId="0" applyBorder="1" applyAlignment="1">
      <alignment horizontal="distributed" vertical="top" wrapText="1"/>
    </xf>
    <xf numFmtId="0" fontId="16" fillId="0" borderId="7" xfId="0" applyFont="1" applyBorder="1" applyAlignment="1">
      <alignment horizontal="distributed" vertical="top"/>
    </xf>
    <xf numFmtId="0" fontId="16" fillId="0" borderId="1" xfId="0" applyFont="1" applyBorder="1" applyAlignment="1">
      <alignment horizontal="distributed" vertical="top"/>
    </xf>
    <xf numFmtId="0" fontId="0" fillId="0" borderId="7"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left" vertical="top" wrapText="1"/>
    </xf>
    <xf numFmtId="0" fontId="0" fillId="0" borderId="7" xfId="0" applyBorder="1" applyAlignment="1">
      <alignment horizontal="left" vertical="top" wrapText="1"/>
    </xf>
    <xf numFmtId="0" fontId="0" fillId="0" borderId="1" xfId="0" applyBorder="1" applyAlignment="1">
      <alignment horizontal="left" vertical="top" wrapText="1"/>
    </xf>
    <xf numFmtId="0" fontId="0" fillId="0" borderId="42" xfId="0" applyBorder="1" applyAlignment="1">
      <alignment horizontal="left" vertical="top" wrapText="1"/>
    </xf>
    <xf numFmtId="0" fontId="0" fillId="0" borderId="23" xfId="0" applyBorder="1" applyAlignment="1">
      <alignment horizontal="center" vertical="center"/>
    </xf>
    <xf numFmtId="0" fontId="0" fillId="0" borderId="28" xfId="0" applyBorder="1" applyAlignment="1">
      <alignment horizontal="center" vertical="center"/>
    </xf>
    <xf numFmtId="0" fontId="0" fillId="0" borderId="40" xfId="0" applyBorder="1" applyAlignment="1">
      <alignment horizontal="center" vertical="center"/>
    </xf>
    <xf numFmtId="0" fontId="0" fillId="0" borderId="9" xfId="0" applyBorder="1" applyAlignment="1">
      <alignment horizontal="center" vertical="center"/>
    </xf>
    <xf numFmtId="0" fontId="0" fillId="0" borderId="35" xfId="0" applyBorder="1" applyAlignment="1">
      <alignment horizontal="center" vertical="center"/>
    </xf>
    <xf numFmtId="0" fontId="3" fillId="0" borderId="0" xfId="0" applyFont="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cellXfs>
  <cellStyles count="3">
    <cellStyle name="桁区切り" xfId="1" builtinId="6"/>
    <cellStyle name="標準" xfId="0" builtinId="0"/>
    <cellStyle name="標準 2" xfId="2" xr:uid="{00000000-0005-0000-0000-000002000000}"/>
  </cellStyles>
  <dxfs count="2">
    <dxf>
      <numFmt numFmtId="186" formatCode="[$-411]ggg&quot;元年&quot;"/>
    </dxf>
    <dxf>
      <numFmt numFmtId="183" formatCode="[$-411]ggge&quot;年&quo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charts/_rels/chart3.xml.rels><?xml version="1.0" encoding="UTF-8" standalone="yes"?>
<Relationships xmlns="http://schemas.openxmlformats.org/package/2006/relationships"><Relationship Id="rId1" Type="http://schemas.openxmlformats.org/officeDocument/2006/relationships/image" Target="../media/image7.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900" b="0" i="0" u="none" strike="noStrike" baseline="0">
                <a:solidFill>
                  <a:srgbClr val="000000"/>
                </a:solidFill>
                <a:latin typeface="明朝"/>
                <a:ea typeface="明朝"/>
                <a:cs typeface="明朝"/>
              </a:defRPr>
            </a:pPr>
            <a:r>
              <a:rPr lang="ja-JP" altLang="en-US" sz="900" b="0" i="0" u="none" strike="noStrike" baseline="0">
                <a:solidFill>
                  <a:srgbClr val="000000"/>
                </a:solidFill>
                <a:latin typeface="明朝"/>
              </a:rPr>
              <a:t>令和2(2020)年＝100</a:t>
            </a:r>
          </a:p>
          <a:p>
            <a:pPr algn="l">
              <a:defRPr sz="900" b="0" i="0" u="none" strike="noStrike" baseline="0">
                <a:solidFill>
                  <a:srgbClr val="000000"/>
                </a:solidFill>
                <a:latin typeface="明朝"/>
                <a:ea typeface="明朝"/>
                <a:cs typeface="明朝"/>
              </a:defRPr>
            </a:pPr>
            <a:endParaRPr lang="ja-JP" altLang="en-US" sz="900" b="0" i="0" u="none" strike="noStrike" baseline="0">
              <a:solidFill>
                <a:srgbClr val="000000"/>
              </a:solidFill>
              <a:latin typeface="明朝"/>
            </a:endParaRPr>
          </a:p>
        </c:rich>
      </c:tx>
      <c:layout>
        <c:manualLayout>
          <c:xMode val="edge"/>
          <c:yMode val="edge"/>
          <c:x val="0.41503164187809855"/>
          <c:y val="4.0201005025125629E-2"/>
        </c:manualLayout>
      </c:layout>
      <c:overlay val="0"/>
      <c:spPr>
        <a:noFill/>
        <a:ln w="25400">
          <a:noFill/>
        </a:ln>
      </c:spPr>
    </c:title>
    <c:autoTitleDeleted val="0"/>
    <c:plotArea>
      <c:layout>
        <c:manualLayout>
          <c:layoutTarget val="inner"/>
          <c:xMode val="edge"/>
          <c:yMode val="edge"/>
          <c:x val="0.10246916668751407"/>
          <c:y val="0.19200065625224305"/>
          <c:w val="0.87777804234725909"/>
          <c:h val="0.48800166797445099"/>
        </c:manualLayout>
      </c:layout>
      <c:areaChart>
        <c:grouping val="stacked"/>
        <c:varyColors val="0"/>
        <c:ser>
          <c:idx val="2"/>
          <c:order val="0"/>
          <c:tx>
            <c:strRef>
              <c:f>生産指数!$A$6</c:f>
              <c:strCache>
                <c:ptCount val="1"/>
                <c:pt idx="0">
                  <c:v>総合</c:v>
                </c:pt>
              </c:strCache>
            </c:strRef>
          </c:tx>
          <c:spPr>
            <a:solidFill>
              <a:srgbClr val="00FFFF"/>
            </a:solidFill>
            <a:ln w="12700">
              <a:solidFill>
                <a:srgbClr val="000000"/>
              </a:solidFill>
              <a:prstDash val="solid"/>
            </a:ln>
          </c:spPr>
          <c:cat>
            <c:numRef>
              <c:f>生産指数!$IH$4:$JF$4</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c:v>
                </c:pt>
                <c:pt idx="13">
                  <c:v>2</c:v>
                </c:pt>
                <c:pt idx="14">
                  <c:v>3</c:v>
                </c:pt>
                <c:pt idx="15">
                  <c:v>4</c:v>
                </c:pt>
                <c:pt idx="16">
                  <c:v>5</c:v>
                </c:pt>
                <c:pt idx="17">
                  <c:v>6</c:v>
                </c:pt>
                <c:pt idx="18">
                  <c:v>7</c:v>
                </c:pt>
                <c:pt idx="19">
                  <c:v>8</c:v>
                </c:pt>
                <c:pt idx="20">
                  <c:v>9</c:v>
                </c:pt>
                <c:pt idx="21">
                  <c:v>10</c:v>
                </c:pt>
                <c:pt idx="22">
                  <c:v>11</c:v>
                </c:pt>
                <c:pt idx="23">
                  <c:v>12</c:v>
                </c:pt>
                <c:pt idx="24">
                  <c:v>1</c:v>
                </c:pt>
              </c:numCache>
            </c:numRef>
          </c:cat>
          <c:val>
            <c:numRef>
              <c:f>生産指数!$IH$6:$JF$6</c:f>
              <c:numCache>
                <c:formatCode>General</c:formatCode>
                <c:ptCount val="25"/>
                <c:pt idx="0">
                  <c:v>87.21602128267638</c:v>
                </c:pt>
                <c:pt idx="1">
                  <c:v>94.280723327797347</c:v>
                </c:pt>
                <c:pt idx="2">
                  <c:v>224.567310453343</c:v>
                </c:pt>
                <c:pt idx="3">
                  <c:v>111.58178013937146</c:v>
                </c:pt>
                <c:pt idx="4">
                  <c:v>91.522516313244509</c:v>
                </c:pt>
                <c:pt idx="5">
                  <c:v>110.91596721206953</c:v>
                </c:pt>
                <c:pt idx="6">
                  <c:v>135.58040240055956</c:v>
                </c:pt>
                <c:pt idx="7">
                  <c:v>77.06799114547394</c:v>
                </c:pt>
                <c:pt idx="8">
                  <c:v>109.44713917300415</c:v>
                </c:pt>
                <c:pt idx="9">
                  <c:v>109.3451424417179</c:v>
                </c:pt>
                <c:pt idx="10">
                  <c:v>77.959411359927444</c:v>
                </c:pt>
                <c:pt idx="11">
                  <c:v>95.035406594860376</c:v>
                </c:pt>
                <c:pt idx="12">
                  <c:v>142.94979532880018</c:v>
                </c:pt>
                <c:pt idx="13">
                  <c:v>112.11016874198864</c:v>
                </c:pt>
                <c:pt idx="14">
                  <c:v>209.03470106074639</c:v>
                </c:pt>
                <c:pt idx="15">
                  <c:v>80.421032675577806</c:v>
                </c:pt>
                <c:pt idx="16">
                  <c:v>73.230560703969573</c:v>
                </c:pt>
                <c:pt idx="17">
                  <c:v>179.10667340329945</c:v>
                </c:pt>
                <c:pt idx="18">
                  <c:v>132.13590113013126</c:v>
                </c:pt>
                <c:pt idx="19">
                  <c:v>127.89073440471479</c:v>
                </c:pt>
                <c:pt idx="20">
                  <c:v>132.34841136503249</c:v>
                </c:pt>
                <c:pt idx="21">
                  <c:v>149.65265945143486</c:v>
                </c:pt>
                <c:pt idx="22">
                  <c:v>114.56019266146109</c:v>
                </c:pt>
                <c:pt idx="23">
                  <c:v>72.942176589758461</c:v>
                </c:pt>
                <c:pt idx="24">
                  <c:v>133.18131146206079</c:v>
                </c:pt>
              </c:numCache>
            </c:numRef>
          </c:val>
          <c:extLst>
            <c:ext xmlns:c16="http://schemas.microsoft.com/office/drawing/2014/chart" uri="{C3380CC4-5D6E-409C-BE32-E72D297353CC}">
              <c16:uniqueId val="{00000000-07D1-420A-863A-C4D8AFA29836}"/>
            </c:ext>
          </c:extLst>
        </c:ser>
        <c:dLbls>
          <c:showLegendKey val="0"/>
          <c:showVal val="0"/>
          <c:showCatName val="0"/>
          <c:showSerName val="0"/>
          <c:showPercent val="0"/>
          <c:showBubbleSize val="0"/>
        </c:dLbls>
        <c:axId val="724407176"/>
        <c:axId val="1"/>
      </c:areaChart>
      <c:lineChart>
        <c:grouping val="standard"/>
        <c:varyColors val="0"/>
        <c:ser>
          <c:idx val="3"/>
          <c:order val="1"/>
          <c:tx>
            <c:strRef>
              <c:f>生産指数!$A$7</c:f>
              <c:strCache>
                <c:ptCount val="1"/>
                <c:pt idx="0">
                  <c:v>国内船</c:v>
                </c:pt>
              </c:strCache>
            </c:strRef>
          </c:tx>
          <c:spPr>
            <a:ln w="12700">
              <a:solidFill>
                <a:srgbClr val="000000"/>
              </a:solidFill>
              <a:prstDash val="solid"/>
            </a:ln>
          </c:spPr>
          <c:marker>
            <c:symbol val="triangle"/>
            <c:size val="5"/>
            <c:spPr>
              <a:solidFill>
                <a:srgbClr val="000000"/>
              </a:solidFill>
              <a:ln>
                <a:solidFill>
                  <a:srgbClr val="000000"/>
                </a:solidFill>
                <a:prstDash val="solid"/>
              </a:ln>
            </c:spPr>
          </c:marker>
          <c:cat>
            <c:numRef>
              <c:f>生産指数!$IH$4:$JF$4</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c:v>
                </c:pt>
                <c:pt idx="13">
                  <c:v>2</c:v>
                </c:pt>
                <c:pt idx="14">
                  <c:v>3</c:v>
                </c:pt>
                <c:pt idx="15">
                  <c:v>4</c:v>
                </c:pt>
                <c:pt idx="16">
                  <c:v>5</c:v>
                </c:pt>
                <c:pt idx="17">
                  <c:v>6</c:v>
                </c:pt>
                <c:pt idx="18">
                  <c:v>7</c:v>
                </c:pt>
                <c:pt idx="19">
                  <c:v>8</c:v>
                </c:pt>
                <c:pt idx="20">
                  <c:v>9</c:v>
                </c:pt>
                <c:pt idx="21">
                  <c:v>10</c:v>
                </c:pt>
                <c:pt idx="22">
                  <c:v>11</c:v>
                </c:pt>
                <c:pt idx="23">
                  <c:v>12</c:v>
                </c:pt>
                <c:pt idx="24">
                  <c:v>1</c:v>
                </c:pt>
              </c:numCache>
            </c:numRef>
          </c:cat>
          <c:val>
            <c:numRef>
              <c:f>生産指数!$IH$7:$JF$7</c:f>
              <c:numCache>
                <c:formatCode>General</c:formatCode>
                <c:ptCount val="25"/>
                <c:pt idx="0">
                  <c:v>75.541567395414404</c:v>
                </c:pt>
                <c:pt idx="1">
                  <c:v>71.81682897662121</c:v>
                </c:pt>
                <c:pt idx="2">
                  <c:v>365.888574980778</c:v>
                </c:pt>
                <c:pt idx="3">
                  <c:v>41.37735438225242</c:v>
                </c:pt>
                <c:pt idx="4">
                  <c:v>59.042653677516242</c:v>
                </c:pt>
                <c:pt idx="5">
                  <c:v>60.26585600709943</c:v>
                </c:pt>
                <c:pt idx="6">
                  <c:v>83.829662798812663</c:v>
                </c:pt>
                <c:pt idx="7">
                  <c:v>7.3310013162153478</c:v>
                </c:pt>
                <c:pt idx="8">
                  <c:v>33.321352990654248</c:v>
                </c:pt>
                <c:pt idx="9">
                  <c:v>118.72646546739207</c:v>
                </c:pt>
                <c:pt idx="10">
                  <c:v>8.1293335504191777</c:v>
                </c:pt>
                <c:pt idx="11">
                  <c:v>91.611898804948936</c:v>
                </c:pt>
                <c:pt idx="12">
                  <c:v>29.183098818521596</c:v>
                </c:pt>
                <c:pt idx="13">
                  <c:v>65.198872833508645</c:v>
                </c:pt>
                <c:pt idx="14">
                  <c:v>256.61505906553754</c:v>
                </c:pt>
                <c:pt idx="15">
                  <c:v>71.005513380726129</c:v>
                </c:pt>
                <c:pt idx="16">
                  <c:v>54.241711308415454</c:v>
                </c:pt>
                <c:pt idx="17">
                  <c:v>145.20746735101173</c:v>
                </c:pt>
                <c:pt idx="18">
                  <c:v>69.300530366008559</c:v>
                </c:pt>
                <c:pt idx="19">
                  <c:v>92.986997833266244</c:v>
                </c:pt>
                <c:pt idx="20">
                  <c:v>33.633550477982773</c:v>
                </c:pt>
                <c:pt idx="21">
                  <c:v>223.86944440958553</c:v>
                </c:pt>
                <c:pt idx="22">
                  <c:v>51.329133023354998</c:v>
                </c:pt>
                <c:pt idx="23">
                  <c:v>119.43264548624992</c:v>
                </c:pt>
                <c:pt idx="24">
                  <c:v>22.456790347585624</c:v>
                </c:pt>
              </c:numCache>
            </c:numRef>
          </c:val>
          <c:smooth val="0"/>
          <c:extLst>
            <c:ext xmlns:c16="http://schemas.microsoft.com/office/drawing/2014/chart" uri="{C3380CC4-5D6E-409C-BE32-E72D297353CC}">
              <c16:uniqueId val="{00000001-07D1-420A-863A-C4D8AFA29836}"/>
            </c:ext>
          </c:extLst>
        </c:ser>
        <c:ser>
          <c:idx val="4"/>
          <c:order val="2"/>
          <c:tx>
            <c:strRef>
              <c:f>生産指数!$A$8</c:f>
              <c:strCache>
                <c:ptCount val="1"/>
                <c:pt idx="0">
                  <c:v>輸出船</c:v>
                </c:pt>
              </c:strCache>
            </c:strRef>
          </c:tx>
          <c:spPr>
            <a:ln w="12700">
              <a:solidFill>
                <a:srgbClr val="000000"/>
              </a:solidFill>
              <a:prstDash val="solid"/>
            </a:ln>
          </c:spPr>
          <c:marker>
            <c:symbol val="square"/>
            <c:size val="5"/>
            <c:spPr>
              <a:solidFill>
                <a:srgbClr val="000000"/>
              </a:solidFill>
              <a:ln>
                <a:solidFill>
                  <a:srgbClr val="000000"/>
                </a:solidFill>
                <a:prstDash val="solid"/>
              </a:ln>
            </c:spPr>
          </c:marker>
          <c:cat>
            <c:numRef>
              <c:f>生産指数!$IH$4:$JF$4</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c:v>
                </c:pt>
                <c:pt idx="13">
                  <c:v>2</c:v>
                </c:pt>
                <c:pt idx="14">
                  <c:v>3</c:v>
                </c:pt>
                <c:pt idx="15">
                  <c:v>4</c:v>
                </c:pt>
                <c:pt idx="16">
                  <c:v>5</c:v>
                </c:pt>
                <c:pt idx="17">
                  <c:v>6</c:v>
                </c:pt>
                <c:pt idx="18">
                  <c:v>7</c:v>
                </c:pt>
                <c:pt idx="19">
                  <c:v>8</c:v>
                </c:pt>
                <c:pt idx="20">
                  <c:v>9</c:v>
                </c:pt>
                <c:pt idx="21">
                  <c:v>10</c:v>
                </c:pt>
                <c:pt idx="22">
                  <c:v>11</c:v>
                </c:pt>
                <c:pt idx="23">
                  <c:v>12</c:v>
                </c:pt>
                <c:pt idx="24">
                  <c:v>1</c:v>
                </c:pt>
              </c:numCache>
            </c:numRef>
          </c:cat>
          <c:val>
            <c:numRef>
              <c:f>生産指数!$IH$8:$JF$8</c:f>
              <c:numCache>
                <c:formatCode>General</c:formatCode>
                <c:ptCount val="25"/>
                <c:pt idx="0">
                  <c:v>90.572965386412747</c:v>
                </c:pt>
                <c:pt idx="1">
                  <c:v>100.74012934518871</c:v>
                </c:pt>
                <c:pt idx="2">
                  <c:v>183.93092692147005</c:v>
                </c:pt>
                <c:pt idx="3">
                  <c:v>131.76879148717438</c:v>
                </c:pt>
                <c:pt idx="4">
                  <c:v>100.86197530790821</c:v>
                </c:pt>
                <c:pt idx="5">
                  <c:v>125.48021097071218</c:v>
                </c:pt>
                <c:pt idx="6">
                  <c:v>150.46112760173</c:v>
                </c:pt>
                <c:pt idx="7">
                  <c:v>97.120593098451309</c:v>
                </c:pt>
                <c:pt idx="8">
                  <c:v>131.33681483020703</c:v>
                </c:pt>
                <c:pt idx="9">
                  <c:v>106.64757925628743</c:v>
                </c:pt>
                <c:pt idx="10">
                  <c:v>98.03878040192204</c:v>
                </c:pt>
                <c:pt idx="11">
                  <c:v>96.019823030988363</c:v>
                </c:pt>
                <c:pt idx="12">
                  <c:v>175.66296930162707</c:v>
                </c:pt>
                <c:pt idx="13">
                  <c:v>125.59933060937414</c:v>
                </c:pt>
                <c:pt idx="14">
                  <c:v>195.35315297290597</c:v>
                </c:pt>
                <c:pt idx="15">
                  <c:v>83.128428866071587</c:v>
                </c:pt>
                <c:pt idx="16">
                  <c:v>78.690730972378901</c:v>
                </c:pt>
                <c:pt idx="17">
                  <c:v>188.85425911287484</c:v>
                </c:pt>
                <c:pt idx="18">
                  <c:v>150.20396918964559</c:v>
                </c:pt>
                <c:pt idx="19">
                  <c:v>137.92716898344369</c:v>
                </c:pt>
                <c:pt idx="20">
                  <c:v>160.73348816656994</c:v>
                </c:pt>
                <c:pt idx="21">
                  <c:v>128.31190971963164</c:v>
                </c:pt>
                <c:pt idx="22">
                  <c:v>132.74203952769821</c:v>
                </c:pt>
                <c:pt idx="23">
                  <c:v>59.574021903542196</c:v>
                </c:pt>
                <c:pt idx="24">
                  <c:v>165.01971965516958</c:v>
                </c:pt>
              </c:numCache>
            </c:numRef>
          </c:val>
          <c:smooth val="0"/>
          <c:extLst>
            <c:ext xmlns:c16="http://schemas.microsoft.com/office/drawing/2014/chart" uri="{C3380CC4-5D6E-409C-BE32-E72D297353CC}">
              <c16:uniqueId val="{00000002-07D1-420A-863A-C4D8AFA29836}"/>
            </c:ext>
          </c:extLst>
        </c:ser>
        <c:ser>
          <c:idx val="0"/>
          <c:order val="3"/>
          <c:tx>
            <c:strRef>
              <c:f>生産指数!$A$5</c:f>
              <c:strCache>
                <c:ptCount val="1"/>
                <c:pt idx="0">
                  <c:v>令和2年</c:v>
                </c:pt>
              </c:strCache>
            </c:strRef>
          </c:tx>
          <c:spPr>
            <a:ln w="25400">
              <a:solidFill>
                <a:srgbClr val="000000"/>
              </a:solidFill>
              <a:prstDash val="solid"/>
            </a:ln>
          </c:spPr>
          <c:marker>
            <c:symbol val="none"/>
          </c:marker>
          <c:cat>
            <c:numRef>
              <c:f>生産指数!$IH$4:$JF$4</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c:v>
                </c:pt>
                <c:pt idx="13">
                  <c:v>2</c:v>
                </c:pt>
                <c:pt idx="14">
                  <c:v>3</c:v>
                </c:pt>
                <c:pt idx="15">
                  <c:v>4</c:v>
                </c:pt>
                <c:pt idx="16">
                  <c:v>5</c:v>
                </c:pt>
                <c:pt idx="17">
                  <c:v>6</c:v>
                </c:pt>
                <c:pt idx="18">
                  <c:v>7</c:v>
                </c:pt>
                <c:pt idx="19">
                  <c:v>8</c:v>
                </c:pt>
                <c:pt idx="20">
                  <c:v>9</c:v>
                </c:pt>
                <c:pt idx="21">
                  <c:v>10</c:v>
                </c:pt>
                <c:pt idx="22">
                  <c:v>11</c:v>
                </c:pt>
                <c:pt idx="23">
                  <c:v>12</c:v>
                </c:pt>
                <c:pt idx="24">
                  <c:v>1</c:v>
                </c:pt>
              </c:numCache>
            </c:numRef>
          </c:cat>
          <c:val>
            <c:numRef>
              <c:f>生産指数!$IH$5:$JF$5</c:f>
              <c:numCache>
                <c:formatCode>General</c:formatCode>
                <c:ptCount val="25"/>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numCache>
            </c:numRef>
          </c:val>
          <c:smooth val="0"/>
          <c:extLst>
            <c:ext xmlns:c16="http://schemas.microsoft.com/office/drawing/2014/chart" uri="{C3380CC4-5D6E-409C-BE32-E72D297353CC}">
              <c16:uniqueId val="{00000003-07D1-420A-863A-C4D8AFA29836}"/>
            </c:ext>
          </c:extLst>
        </c:ser>
        <c:dLbls>
          <c:showLegendKey val="0"/>
          <c:showVal val="0"/>
          <c:showCatName val="0"/>
          <c:showSerName val="0"/>
          <c:showPercent val="0"/>
          <c:showBubbleSize val="0"/>
        </c:dLbls>
        <c:marker val="1"/>
        <c:smooth val="0"/>
        <c:axId val="724407176"/>
        <c:axId val="1"/>
      </c:lineChart>
      <c:catAx>
        <c:axId val="7244071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明朝"/>
                <a:ea typeface="明朝"/>
                <a:cs typeface="明朝"/>
              </a:defRPr>
            </a:pPr>
            <a:endParaRPr lang="ja-JP"/>
          </a:p>
        </c:txPr>
        <c:crossAx val="1"/>
        <c:crosses val="autoZero"/>
        <c:auto val="0"/>
        <c:lblAlgn val="ctr"/>
        <c:lblOffset val="100"/>
        <c:tickLblSkip val="1"/>
        <c:tickMarkSkip val="1"/>
        <c:noMultiLvlLbl val="0"/>
      </c:catAx>
      <c:valAx>
        <c:axId val="1"/>
        <c:scaling>
          <c:orientation val="minMax"/>
          <c:max val="450"/>
        </c:scaling>
        <c:delete val="0"/>
        <c:axPos val="l"/>
        <c:numFmt formatCode="0" sourceLinked="0"/>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明朝"/>
                <a:ea typeface="明朝"/>
                <a:cs typeface="明朝"/>
              </a:defRPr>
            </a:pPr>
            <a:endParaRPr lang="ja-JP"/>
          </a:p>
        </c:txPr>
        <c:crossAx val="724407176"/>
        <c:crosses val="autoZero"/>
        <c:crossBetween val="midCat"/>
        <c:majorUnit val="50"/>
      </c:valAx>
      <c:spPr>
        <a:solidFill>
          <a:srgbClr val="FFFFFF"/>
        </a:solidFill>
        <a:ln w="12700">
          <a:solidFill>
            <a:srgbClr val="000000"/>
          </a:solidFill>
          <a:prstDash val="solid"/>
        </a:ln>
      </c:spPr>
    </c:plotArea>
    <c:legend>
      <c:legendPos val="r"/>
      <c:layout>
        <c:manualLayout>
          <c:xMode val="edge"/>
          <c:yMode val="edge"/>
          <c:x val="0.304167104111986"/>
          <c:y val="0.88442422084174144"/>
          <c:w val="0.40416724992709241"/>
          <c:h val="9.0452261306532611E-2"/>
        </c:manualLayout>
      </c:layout>
      <c:overlay val="0"/>
      <c:spPr>
        <a:solidFill>
          <a:srgbClr val="FFFFFF"/>
        </a:solidFill>
        <a:ln w="25400">
          <a:noFill/>
        </a:ln>
      </c:spPr>
      <c:txPr>
        <a:bodyPr/>
        <a:lstStyle/>
        <a:p>
          <a:pPr>
            <a:defRPr sz="825" b="0" i="0" u="none" strike="noStrike" baseline="0">
              <a:solidFill>
                <a:srgbClr val="000000"/>
              </a:solidFill>
              <a:latin typeface="明朝"/>
              <a:ea typeface="明朝"/>
              <a:cs typeface="明朝"/>
            </a:defRPr>
          </a:pPr>
          <a:endParaRPr lang="ja-JP"/>
        </a:p>
      </c:txPr>
    </c:legend>
    <c:plotVisOnly val="1"/>
    <c:dispBlanksAs val="zero"/>
    <c:showDLblsOverMax val="0"/>
  </c:chart>
  <c:spPr>
    <a:solidFill>
      <a:srgbClr val="FFFFFF"/>
    </a:solidFill>
    <a:ln w="9525">
      <a:noFill/>
    </a:ln>
  </c:spPr>
  <c:txPr>
    <a:bodyPr/>
    <a:lstStyle/>
    <a:p>
      <a:pPr>
        <a:defRPr sz="900" b="0" i="0" u="none" strike="noStrike" baseline="0">
          <a:solidFill>
            <a:srgbClr val="000000"/>
          </a:solidFill>
          <a:latin typeface="明朝"/>
          <a:ea typeface="明朝"/>
          <a:cs typeface="明朝"/>
        </a:defRPr>
      </a:pPr>
      <a:endParaRPr lang="ja-JP"/>
    </a:p>
  </c:txPr>
  <c:printSettings>
    <c:headerFooter alignWithMargins="0">
      <c:oddHeader>&amp;A</c:oddHeader>
      <c:oddFooter>- &amp;P -</c:oddFooter>
    </c:headerFooter>
    <c:pageMargins b="0.98399999999999999" l="0.78700000000000003" r="0.78700000000000003" t="0.98399999999999999" header="0.5" footer="0.5"/>
    <c:pageSetup paperSize="9" orientation="landscape" horizontalDpi="400" verticalDpi="40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50" b="0" i="0" u="none" strike="noStrike" baseline="0">
                <a:solidFill>
                  <a:srgbClr val="000000"/>
                </a:solidFill>
                <a:latin typeface="ＭＳ Ｐゴシック"/>
                <a:ea typeface="ＭＳ Ｐゴシック"/>
                <a:cs typeface="ＭＳ Ｐゴシック"/>
              </a:defRPr>
            </a:pPr>
            <a:r>
              <a:rPr lang="ja-JP" altLang="en-US"/>
              <a:t>国内船</a:t>
            </a:r>
          </a:p>
        </c:rich>
      </c:tx>
      <c:layout>
        <c:manualLayout>
          <c:xMode val="edge"/>
          <c:yMode val="edge"/>
          <c:x val="0.40773934508186477"/>
          <c:y val="4.2780748663101602E-2"/>
        </c:manualLayout>
      </c:layout>
      <c:overlay val="0"/>
      <c:spPr>
        <a:noFill/>
        <a:ln w="25400">
          <a:noFill/>
        </a:ln>
      </c:spPr>
    </c:title>
    <c:autoTitleDeleted val="0"/>
    <c:plotArea>
      <c:layout>
        <c:manualLayout>
          <c:layoutTarget val="inner"/>
          <c:xMode val="edge"/>
          <c:yMode val="edge"/>
          <c:x val="4.2328151682766206E-2"/>
          <c:y val="0.28205201773884503"/>
          <c:w val="0.35185276086299416"/>
          <c:h val="0.56837755089797559"/>
        </c:manualLayout>
      </c:layout>
      <c:pieChart>
        <c:varyColors val="1"/>
        <c:ser>
          <c:idx val="0"/>
          <c:order val="0"/>
          <c:tx>
            <c:strRef>
              <c:f>用途別!$B$3</c:f>
              <c:strCache>
                <c:ptCount val="1"/>
                <c:pt idx="0">
                  <c:v>国内船</c:v>
                </c:pt>
              </c:strCache>
            </c:strRef>
          </c:tx>
          <c:spPr>
            <a:solidFill>
              <a:srgbClr val="9999FF"/>
            </a:solidFill>
            <a:ln w="12700">
              <a:solidFill>
                <a:srgbClr val="000000"/>
              </a:solidFill>
              <a:prstDash val="solid"/>
            </a:ln>
          </c:spPr>
          <c:dPt>
            <c:idx val="0"/>
            <c:bubble3D val="0"/>
            <c:spPr>
              <a:solidFill>
                <a:srgbClr val="FFFFFF"/>
              </a:solidFill>
              <a:ln w="25400">
                <a:noFill/>
              </a:ln>
            </c:spPr>
            <c:extLst>
              <c:ext xmlns:c16="http://schemas.microsoft.com/office/drawing/2014/chart" uri="{C3380CC4-5D6E-409C-BE32-E72D297353CC}">
                <c16:uniqueId val="{00000000-A55C-479D-A681-0F96DF0D15B5}"/>
              </c:ext>
            </c:extLst>
          </c:dPt>
          <c:dPt>
            <c:idx val="1"/>
            <c:bubble3D val="0"/>
            <c:spPr>
              <a:solidFill>
                <a:srgbClr val="FFFFFF"/>
              </a:solidFill>
              <a:ln w="12700">
                <a:solidFill>
                  <a:srgbClr val="000000"/>
                </a:solidFill>
                <a:prstDash val="solid"/>
              </a:ln>
            </c:spPr>
            <c:extLst>
              <c:ext xmlns:c16="http://schemas.microsoft.com/office/drawing/2014/chart" uri="{C3380CC4-5D6E-409C-BE32-E72D297353CC}">
                <c16:uniqueId val="{00000001-A55C-479D-A681-0F96DF0D15B5}"/>
              </c:ext>
            </c:extLst>
          </c:dPt>
          <c:dPt>
            <c:idx val="2"/>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extLst>
              <c:ext xmlns:c16="http://schemas.microsoft.com/office/drawing/2014/chart" uri="{C3380CC4-5D6E-409C-BE32-E72D297353CC}">
                <c16:uniqueId val="{00000002-A55C-479D-A681-0F96DF0D15B5}"/>
              </c:ext>
            </c:extLst>
          </c:dPt>
          <c:dPt>
            <c:idx val="3"/>
            <c:bubble3D val="0"/>
            <c:spPr>
              <a:solidFill>
                <a:srgbClr val="000000"/>
              </a:solidFill>
              <a:ln w="12700">
                <a:solidFill>
                  <a:srgbClr val="000000"/>
                </a:solidFill>
                <a:prstDash val="solid"/>
              </a:ln>
            </c:spPr>
            <c:extLst>
              <c:ext xmlns:c16="http://schemas.microsoft.com/office/drawing/2014/chart" uri="{C3380CC4-5D6E-409C-BE32-E72D297353CC}">
                <c16:uniqueId val="{00000003-A55C-479D-A681-0F96DF0D15B5}"/>
              </c:ext>
            </c:extLst>
          </c:dPt>
          <c:dPt>
            <c:idx val="4"/>
            <c:bubble3D val="0"/>
            <c:spPr>
              <a:blipFill dpi="0" rotWithShape="0">
                <a:blip xmlns:r="http://schemas.openxmlformats.org/officeDocument/2006/relationships" r:embed="rId2"/>
                <a:srcRect/>
                <a:tile tx="0" ty="0" sx="100000" sy="100000" flip="none" algn="tl"/>
              </a:blipFill>
              <a:ln w="12700">
                <a:solidFill>
                  <a:srgbClr val="000000"/>
                </a:solidFill>
                <a:prstDash val="solid"/>
              </a:ln>
            </c:spPr>
            <c:extLst>
              <c:ext xmlns:c16="http://schemas.microsoft.com/office/drawing/2014/chart" uri="{C3380CC4-5D6E-409C-BE32-E72D297353CC}">
                <c16:uniqueId val="{00000004-A55C-479D-A681-0F96DF0D15B5}"/>
              </c:ext>
            </c:extLst>
          </c:dPt>
          <c:dPt>
            <c:idx val="5"/>
            <c:bubble3D val="0"/>
            <c:spPr>
              <a:blipFill dpi="0" rotWithShape="0">
                <a:blip xmlns:r="http://schemas.openxmlformats.org/officeDocument/2006/relationships" r:embed="rId3"/>
                <a:srcRect/>
                <a:tile tx="0" ty="0" sx="100000" sy="100000" flip="none" algn="tl"/>
              </a:blipFill>
              <a:ln w="12700">
                <a:solidFill>
                  <a:srgbClr val="000000"/>
                </a:solidFill>
                <a:prstDash val="solid"/>
              </a:ln>
            </c:spPr>
            <c:extLst>
              <c:ext xmlns:c16="http://schemas.microsoft.com/office/drawing/2014/chart" uri="{C3380CC4-5D6E-409C-BE32-E72D297353CC}">
                <c16:uniqueId val="{00000005-A55C-479D-A681-0F96DF0D15B5}"/>
              </c:ext>
            </c:extLst>
          </c:dPt>
          <c:dPt>
            <c:idx val="6"/>
            <c:bubble3D val="0"/>
            <c:spPr>
              <a:blipFill dpi="0" rotWithShape="0">
                <a:blip xmlns:r="http://schemas.openxmlformats.org/officeDocument/2006/relationships" r:embed="rId4"/>
                <a:srcRect/>
                <a:tile tx="0" ty="0" sx="100000" sy="100000" flip="none" algn="tl"/>
              </a:blipFill>
              <a:ln w="12700">
                <a:solidFill>
                  <a:srgbClr val="000000"/>
                </a:solidFill>
                <a:prstDash val="solid"/>
              </a:ln>
            </c:spPr>
            <c:extLst>
              <c:ext xmlns:c16="http://schemas.microsoft.com/office/drawing/2014/chart" uri="{C3380CC4-5D6E-409C-BE32-E72D297353CC}">
                <c16:uniqueId val="{00000006-A55C-479D-A681-0F96DF0D15B5}"/>
              </c:ext>
            </c:extLst>
          </c:dPt>
          <c:dPt>
            <c:idx val="7"/>
            <c:bubble3D val="0"/>
            <c:spPr>
              <a:blipFill dpi="0" rotWithShape="0">
                <a:blip xmlns:r="http://schemas.openxmlformats.org/officeDocument/2006/relationships" r:embed="rId5"/>
                <a:srcRect/>
                <a:tile tx="0" ty="0" sx="100000" sy="100000" flip="none" algn="tl"/>
              </a:blipFill>
              <a:ln w="12700">
                <a:solidFill>
                  <a:srgbClr val="000000"/>
                </a:solidFill>
                <a:prstDash val="solid"/>
              </a:ln>
            </c:spPr>
            <c:extLst>
              <c:ext xmlns:c16="http://schemas.microsoft.com/office/drawing/2014/chart" uri="{C3380CC4-5D6E-409C-BE32-E72D297353CC}">
                <c16:uniqueId val="{00000007-A55C-479D-A681-0F96DF0D15B5}"/>
              </c:ext>
            </c:extLst>
          </c:dPt>
          <c:dPt>
            <c:idx val="8"/>
            <c:bubble3D val="0"/>
            <c:spPr>
              <a:noFill/>
              <a:ln w="25400">
                <a:noFill/>
              </a:ln>
            </c:spPr>
            <c:extLst>
              <c:ext xmlns:c16="http://schemas.microsoft.com/office/drawing/2014/chart" uri="{C3380CC4-5D6E-409C-BE32-E72D297353CC}">
                <c16:uniqueId val="{00000008-A55C-479D-A681-0F96DF0D15B5}"/>
              </c:ext>
            </c:extLst>
          </c:dPt>
          <c:cat>
            <c:strRef>
              <c:f>用途別!$A$4:$A$12</c:f>
              <c:strCache>
                <c:ptCount val="9"/>
                <c:pt idx="0">
                  <c:v>                   隻　　　％</c:v>
                </c:pt>
                <c:pt idx="1">
                  <c:v>貨  物  船      3     42.9</c:v>
                </c:pt>
                <c:pt idx="2">
                  <c:v>貨  客  船      0     　-</c:v>
                </c:pt>
                <c:pt idx="3">
                  <c:v>客       船　    0     　-</c:v>
                </c:pt>
                <c:pt idx="4">
                  <c:v>航  送  船      1     14.3</c:v>
                </c:pt>
                <c:pt idx="5">
                  <c:v>油  送  船      0     　-</c:v>
                </c:pt>
                <c:pt idx="6">
                  <c:v>漁       船　    0     　-</c:v>
                </c:pt>
                <c:pt idx="7">
                  <c:v>そ  の  他      3     42.9</c:v>
                </c:pt>
                <c:pt idx="8">
                  <c:v>合  計  値     7</c:v>
                </c:pt>
              </c:strCache>
            </c:strRef>
          </c:cat>
          <c:val>
            <c:numRef>
              <c:f>用途別!$B$4:$B$12</c:f>
              <c:numCache>
                <c:formatCode>#,##0_);[Red]\(#,##0\)</c:formatCode>
                <c:ptCount val="9"/>
                <c:pt idx="1">
                  <c:v>3</c:v>
                </c:pt>
                <c:pt idx="2">
                  <c:v>0</c:v>
                </c:pt>
                <c:pt idx="3">
                  <c:v>0</c:v>
                </c:pt>
                <c:pt idx="4">
                  <c:v>1</c:v>
                </c:pt>
                <c:pt idx="5">
                  <c:v>0</c:v>
                </c:pt>
                <c:pt idx="6">
                  <c:v>0</c:v>
                </c:pt>
                <c:pt idx="7">
                  <c:v>3</c:v>
                </c:pt>
                <c:pt idx="8" formatCode="General">
                  <c:v>0</c:v>
                </c:pt>
              </c:numCache>
            </c:numRef>
          </c:val>
          <c:extLst>
            <c:ext xmlns:c16="http://schemas.microsoft.com/office/drawing/2014/chart" uri="{C3380CC4-5D6E-409C-BE32-E72D297353CC}">
              <c16:uniqueId val="{00000009-A55C-479D-A681-0F96DF0D15B5}"/>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41666791651043622"/>
          <c:y val="0.18716633682821732"/>
          <c:w val="0.47321553555805529"/>
          <c:h val="0.73262200513705844"/>
        </c:manualLayout>
      </c:layout>
      <c:overlay val="0"/>
      <c:spPr>
        <a:solidFill>
          <a:srgbClr val="FFFFFF"/>
        </a:solidFill>
        <a:ln w="25400">
          <a:noFill/>
        </a:ln>
      </c:spPr>
      <c:txPr>
        <a:bodyPr/>
        <a:lstStyle/>
        <a:p>
          <a:pPr>
            <a:defRPr sz="825" b="0" i="0" u="none" strike="noStrike" baseline="0">
              <a:solidFill>
                <a:srgbClr val="000000"/>
              </a:solidFill>
              <a:latin typeface="ＭＳ Ｐ明朝"/>
              <a:ea typeface="ＭＳ Ｐ明朝"/>
              <a:cs typeface="ＭＳ Ｐ明朝"/>
            </a:defRPr>
          </a:pPr>
          <a:endParaRPr lang="ja-JP"/>
        </a:p>
      </c:txPr>
    </c:legend>
    <c:plotVisOnly val="1"/>
    <c:dispBlanksAs val="zero"/>
    <c:showDLblsOverMax val="0"/>
  </c:chart>
  <c:spPr>
    <a:solidFill>
      <a:srgbClr val="FFFFFF"/>
    </a:solidFill>
    <a:ln w="9525">
      <a:noFill/>
    </a:ln>
  </c:spPr>
  <c:txPr>
    <a:bodyPr/>
    <a:lstStyle/>
    <a:p>
      <a:pPr>
        <a:defRPr sz="3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0" i="0" u="none" strike="noStrike" baseline="0">
                <a:solidFill>
                  <a:srgbClr val="000000"/>
                </a:solidFill>
                <a:latin typeface="ＭＳ Ｐゴシック"/>
                <a:ea typeface="ＭＳ Ｐゴシック"/>
                <a:cs typeface="ＭＳ Ｐゴシック"/>
              </a:defRPr>
            </a:pPr>
            <a:r>
              <a:rPr lang="ja-JP" altLang="en-US"/>
              <a:t>輸出船</a:t>
            </a:r>
          </a:p>
        </c:rich>
      </c:tx>
      <c:layout>
        <c:manualLayout>
          <c:xMode val="edge"/>
          <c:yMode val="edge"/>
          <c:x val="0.4136917260342457"/>
          <c:y val="2.6881720430107527E-2"/>
        </c:manualLayout>
      </c:layout>
      <c:overlay val="0"/>
      <c:spPr>
        <a:noFill/>
        <a:ln w="25400">
          <a:noFill/>
        </a:ln>
      </c:spPr>
    </c:title>
    <c:autoTitleDeleted val="0"/>
    <c:plotArea>
      <c:layout>
        <c:manualLayout>
          <c:layoutTarget val="inner"/>
          <c:xMode val="edge"/>
          <c:yMode val="edge"/>
          <c:x val="2.3809585321555995E-2"/>
          <c:y val="0.25751113434933015"/>
          <c:w val="0.34656174190264832"/>
          <c:h val="0.56223264332937073"/>
        </c:manualLayout>
      </c:layout>
      <c:pieChart>
        <c:varyColors val="1"/>
        <c:ser>
          <c:idx val="0"/>
          <c:order val="0"/>
          <c:tx>
            <c:strRef>
              <c:f>用途別!$A$4:$A$12</c:f>
              <c:strCache>
                <c:ptCount val="9"/>
                <c:pt idx="0">
                  <c:v>                   隻　　　％</c:v>
                </c:pt>
                <c:pt idx="1">
                  <c:v>貨  物  船      3     42.9</c:v>
                </c:pt>
                <c:pt idx="2">
                  <c:v>貨  客  船      0     　-</c:v>
                </c:pt>
                <c:pt idx="3">
                  <c:v>客       船　    0     　-</c:v>
                </c:pt>
                <c:pt idx="4">
                  <c:v>航  送  船      1     14.3</c:v>
                </c:pt>
                <c:pt idx="5">
                  <c:v>油  送  船      0     　-</c:v>
                </c:pt>
                <c:pt idx="6">
                  <c:v>漁       船　    0     　-</c:v>
                </c:pt>
                <c:pt idx="7">
                  <c:v>そ  の  他      3     42.9</c:v>
                </c:pt>
                <c:pt idx="8">
                  <c:v>合  計  値     7</c:v>
                </c:pt>
              </c:strCache>
            </c:strRef>
          </c:tx>
          <c:spPr>
            <a:solidFill>
              <a:srgbClr val="9999FF"/>
            </a:solidFill>
            <a:ln w="12700">
              <a:solidFill>
                <a:srgbClr val="000000"/>
              </a:solidFill>
              <a:prstDash val="solid"/>
            </a:ln>
          </c:spPr>
          <c:dPt>
            <c:idx val="0"/>
            <c:bubble3D val="0"/>
            <c:spPr>
              <a:solidFill>
                <a:srgbClr val="FFFFFF"/>
              </a:solidFill>
              <a:ln w="25400">
                <a:noFill/>
              </a:ln>
            </c:spPr>
            <c:extLst>
              <c:ext xmlns:c16="http://schemas.microsoft.com/office/drawing/2014/chart" uri="{C3380CC4-5D6E-409C-BE32-E72D297353CC}">
                <c16:uniqueId val="{00000000-486A-4645-A566-D9A9A176F79E}"/>
              </c:ext>
            </c:extLst>
          </c:dPt>
          <c:dPt>
            <c:idx val="1"/>
            <c:bubble3D val="0"/>
            <c:spPr>
              <a:solidFill>
                <a:srgbClr val="FFFFFF"/>
              </a:solidFill>
              <a:ln w="12700">
                <a:solidFill>
                  <a:srgbClr val="000000"/>
                </a:solidFill>
                <a:prstDash val="solid"/>
              </a:ln>
            </c:spPr>
            <c:extLst>
              <c:ext xmlns:c16="http://schemas.microsoft.com/office/drawing/2014/chart" uri="{C3380CC4-5D6E-409C-BE32-E72D297353CC}">
                <c16:uniqueId val="{00000001-486A-4645-A566-D9A9A176F79E}"/>
              </c:ext>
            </c:extLst>
          </c:dPt>
          <c:dPt>
            <c:idx val="2"/>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extLst>
              <c:ext xmlns:c16="http://schemas.microsoft.com/office/drawing/2014/chart" uri="{C3380CC4-5D6E-409C-BE32-E72D297353CC}">
                <c16:uniqueId val="{00000002-486A-4645-A566-D9A9A176F79E}"/>
              </c:ext>
            </c:extLst>
          </c:dPt>
          <c:dPt>
            <c:idx val="3"/>
            <c:bubble3D val="0"/>
            <c:spPr>
              <a:solidFill>
                <a:srgbClr val="000000"/>
              </a:solidFill>
              <a:ln w="12700">
                <a:solidFill>
                  <a:srgbClr val="000000"/>
                </a:solidFill>
                <a:prstDash val="solid"/>
              </a:ln>
            </c:spPr>
            <c:extLst>
              <c:ext xmlns:c16="http://schemas.microsoft.com/office/drawing/2014/chart" uri="{C3380CC4-5D6E-409C-BE32-E72D297353CC}">
                <c16:uniqueId val="{00000003-486A-4645-A566-D9A9A176F79E}"/>
              </c:ext>
            </c:extLst>
          </c:dPt>
          <c:dPt>
            <c:idx val="4"/>
            <c:bubble3D val="0"/>
            <c:spPr>
              <a:noFill/>
              <a:ln w="25400">
                <a:noFill/>
              </a:ln>
            </c:spPr>
            <c:extLst>
              <c:ext xmlns:c16="http://schemas.microsoft.com/office/drawing/2014/chart" uri="{C3380CC4-5D6E-409C-BE32-E72D297353CC}">
                <c16:uniqueId val="{00000004-486A-4645-A566-D9A9A176F79E}"/>
              </c:ext>
            </c:extLst>
          </c:dPt>
          <c:cat>
            <c:strRef>
              <c:f>用途別!$D$4:$D$8</c:f>
              <c:strCache>
                <c:ptCount val="5"/>
                <c:pt idx="0">
                  <c:v>                   隻　　　％</c:v>
                </c:pt>
                <c:pt idx="1">
                  <c:v>貨  物  船     16      69.6</c:v>
                </c:pt>
                <c:pt idx="2">
                  <c:v>油  送  船      7      30.4</c:v>
                </c:pt>
                <c:pt idx="3">
                  <c:v>そ  の  他       0      　-</c:v>
                </c:pt>
                <c:pt idx="4">
                  <c:v>合  計  値     23</c:v>
                </c:pt>
              </c:strCache>
            </c:strRef>
          </c:cat>
          <c:val>
            <c:numRef>
              <c:f>用途別!$E$4:$E$8</c:f>
              <c:numCache>
                <c:formatCode>#,##0_);[Red]\(#,##0\)</c:formatCode>
                <c:ptCount val="5"/>
                <c:pt idx="1">
                  <c:v>16</c:v>
                </c:pt>
                <c:pt idx="2">
                  <c:v>7</c:v>
                </c:pt>
                <c:pt idx="3">
                  <c:v>0</c:v>
                </c:pt>
              </c:numCache>
            </c:numRef>
          </c:val>
          <c:extLst>
            <c:ext xmlns:c16="http://schemas.microsoft.com/office/drawing/2014/chart" uri="{C3380CC4-5D6E-409C-BE32-E72D297353CC}">
              <c16:uniqueId val="{00000005-486A-4645-A566-D9A9A176F79E}"/>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37797744031996"/>
          <c:y val="0.24193661276211442"/>
          <c:w val="0.47321553555805523"/>
          <c:h val="0.55914260717410325"/>
        </c:manualLayout>
      </c:layout>
      <c:overlay val="0"/>
      <c:spPr>
        <a:solidFill>
          <a:srgbClr val="FFFFFF"/>
        </a:solidFill>
        <a:ln w="25400">
          <a:noFill/>
        </a:ln>
      </c:spPr>
      <c:txPr>
        <a:bodyPr/>
        <a:lstStyle/>
        <a:p>
          <a:pPr>
            <a:defRPr sz="920" b="0" i="0" u="none" strike="noStrike" baseline="0">
              <a:solidFill>
                <a:srgbClr val="000000"/>
              </a:solidFill>
              <a:latin typeface="ＭＳ Ｐ明朝"/>
              <a:ea typeface="ＭＳ Ｐ明朝"/>
              <a:cs typeface="ＭＳ Ｐ明朝"/>
            </a:defRPr>
          </a:pPr>
          <a:endParaRPr lang="ja-JP"/>
        </a:p>
      </c:txPr>
    </c:legend>
    <c:plotVisOnly val="1"/>
    <c:dispBlanksAs val="zero"/>
    <c:showDLblsOverMax val="0"/>
  </c:chart>
  <c:spPr>
    <a:solidFill>
      <a:srgbClr val="FFFFFF"/>
    </a:solidFill>
    <a:ln w="9525">
      <a:noFill/>
    </a:ln>
  </c:spPr>
  <c:txPr>
    <a:bodyPr/>
    <a:lstStyle/>
    <a:p>
      <a:pPr>
        <a:defRPr sz="3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531160794681685E-2"/>
          <c:y val="0.15343915343915343"/>
          <c:w val="0.9230576469912064"/>
          <c:h val="0.63916260467441577"/>
        </c:manualLayout>
      </c:layout>
      <c:lineChart>
        <c:grouping val="standard"/>
        <c:varyColors val="0"/>
        <c:ser>
          <c:idx val="0"/>
          <c:order val="0"/>
          <c:spPr>
            <a:ln w="28575" cap="rnd">
              <a:solidFill>
                <a:srgbClr val="FFC000"/>
              </a:solidFill>
              <a:round/>
            </a:ln>
            <a:effectLst/>
          </c:spPr>
          <c:marker>
            <c:symbol val="none"/>
          </c:marker>
          <c:cat>
            <c:numRef>
              <c:f>データ!$IL$63:$JJ$63</c:f>
              <c:numCache>
                <c:formatCode>General</c:formatCode>
                <c:ptCount val="25"/>
                <c:pt idx="0">
                  <c:v>1</c:v>
                </c:pt>
                <c:pt idx="1">
                  <c:v>2</c:v>
                </c:pt>
                <c:pt idx="2">
                  <c:v>3</c:v>
                </c:pt>
                <c:pt idx="3">
                  <c:v>4</c:v>
                </c:pt>
                <c:pt idx="4">
                  <c:v>5</c:v>
                </c:pt>
                <c:pt idx="5">
                  <c:v>6</c:v>
                </c:pt>
                <c:pt idx="6">
                  <c:v>7</c:v>
                </c:pt>
                <c:pt idx="7">
                  <c:v>8</c:v>
                </c:pt>
                <c:pt idx="8">
                  <c:v>9</c:v>
                </c:pt>
                <c:pt idx="9">
                  <c:v>10</c:v>
                </c:pt>
                <c:pt idx="10">
                  <c:v>11</c:v>
                </c:pt>
                <c:pt idx="11">
                  <c:v>12</c:v>
                </c:pt>
                <c:pt idx="12">
                  <c:v>1</c:v>
                </c:pt>
                <c:pt idx="13">
                  <c:v>2</c:v>
                </c:pt>
                <c:pt idx="14">
                  <c:v>3</c:v>
                </c:pt>
                <c:pt idx="15">
                  <c:v>4</c:v>
                </c:pt>
                <c:pt idx="16">
                  <c:v>5</c:v>
                </c:pt>
                <c:pt idx="17">
                  <c:v>6</c:v>
                </c:pt>
                <c:pt idx="18">
                  <c:v>7</c:v>
                </c:pt>
                <c:pt idx="19">
                  <c:v>8</c:v>
                </c:pt>
                <c:pt idx="20">
                  <c:v>9</c:v>
                </c:pt>
                <c:pt idx="21">
                  <c:v>10</c:v>
                </c:pt>
                <c:pt idx="22">
                  <c:v>11</c:v>
                </c:pt>
                <c:pt idx="23">
                  <c:v>12</c:v>
                </c:pt>
                <c:pt idx="24">
                  <c:v>1</c:v>
                </c:pt>
              </c:numCache>
            </c:numRef>
          </c:cat>
          <c:val>
            <c:numRef>
              <c:f>データ!$IL$81:$JJ$81</c:f>
              <c:numCache>
                <c:formatCode>General</c:formatCode>
                <c:ptCount val="25"/>
                <c:pt idx="0">
                  <c:v>138.21455880164939</c:v>
                </c:pt>
                <c:pt idx="1">
                  <c:v>174.61689201882308</c:v>
                </c:pt>
                <c:pt idx="2">
                  <c:v>197.92172684704281</c:v>
                </c:pt>
                <c:pt idx="3">
                  <c:v>180.02901067511695</c:v>
                </c:pt>
                <c:pt idx="4">
                  <c:v>145.70701357767996</c:v>
                </c:pt>
                <c:pt idx="5">
                  <c:v>174.11985435193984</c:v>
                </c:pt>
                <c:pt idx="6">
                  <c:v>212.42050745261102</c:v>
                </c:pt>
                <c:pt idx="7">
                  <c:v>142.1086943080785</c:v>
                </c:pt>
                <c:pt idx="8">
                  <c:v>165.08977627056922</c:v>
                </c:pt>
                <c:pt idx="9">
                  <c:v>184.52241278337797</c:v>
                </c:pt>
                <c:pt idx="10">
                  <c:v>193.97255002565419</c:v>
                </c:pt>
                <c:pt idx="11">
                  <c:v>212.03468964846527</c:v>
                </c:pt>
                <c:pt idx="12">
                  <c:v>171.22435709494874</c:v>
                </c:pt>
                <c:pt idx="13">
                  <c:v>165.33694730361555</c:v>
                </c:pt>
                <c:pt idx="14">
                  <c:v>202.28423930237275</c:v>
                </c:pt>
                <c:pt idx="15">
                  <c:v>173.85647856184988</c:v>
                </c:pt>
                <c:pt idx="16">
                  <c:v>168.72489976128119</c:v>
                </c:pt>
                <c:pt idx="17">
                  <c:v>185.28043860942256</c:v>
                </c:pt>
                <c:pt idx="18">
                  <c:v>189.84640204069834</c:v>
                </c:pt>
                <c:pt idx="19">
                  <c:v>191.3828384411492</c:v>
                </c:pt>
                <c:pt idx="20">
                  <c:v>180.79912396722608</c:v>
                </c:pt>
                <c:pt idx="21">
                  <c:v>184.65538420165285</c:v>
                </c:pt>
                <c:pt idx="22">
                  <c:v>194.58055468150448</c:v>
                </c:pt>
                <c:pt idx="23">
                  <c:v>184.49865467429123</c:v>
                </c:pt>
                <c:pt idx="24">
                  <c:v>173.78191907104747</c:v>
                </c:pt>
              </c:numCache>
            </c:numRef>
          </c:val>
          <c:smooth val="0"/>
          <c:extLst>
            <c:ext xmlns:c16="http://schemas.microsoft.com/office/drawing/2014/chart" uri="{C3380CC4-5D6E-409C-BE32-E72D297353CC}">
              <c16:uniqueId val="{00000000-70BA-457C-8B1C-17E08205B077}"/>
            </c:ext>
          </c:extLst>
        </c:ser>
        <c:dLbls>
          <c:showLegendKey val="0"/>
          <c:showVal val="0"/>
          <c:showCatName val="0"/>
          <c:showSerName val="0"/>
          <c:showPercent val="0"/>
          <c:showBubbleSize val="0"/>
        </c:dLbls>
        <c:smooth val="0"/>
        <c:axId val="724423904"/>
        <c:axId val="1"/>
      </c:lineChart>
      <c:catAx>
        <c:axId val="724423904"/>
        <c:scaling>
          <c:orientation val="minMax"/>
        </c:scaling>
        <c:delete val="0"/>
        <c:axPos val="b"/>
        <c:numFmt formatCode="General" sourceLinked="1"/>
        <c:majorTickMark val="out"/>
        <c:minorTickMark val="none"/>
        <c:tickLblPos val="nextTo"/>
        <c:spPr>
          <a:noFill/>
          <a:ln w="9525" cap="flat" cmpd="sng" algn="ctr">
            <a:solidFill>
              <a:schemeClr val="bg1">
                <a:lumMod val="7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ja-JP"/>
          </a:p>
        </c:txPr>
        <c:crossAx val="1"/>
        <c:crosses val="autoZero"/>
        <c:auto val="1"/>
        <c:lblAlgn val="ctr"/>
        <c:lblOffset val="100"/>
        <c:noMultiLvlLbl val="0"/>
      </c:catAx>
      <c:valAx>
        <c:axId val="1"/>
        <c:scaling>
          <c:orientation val="minMax"/>
          <c:max val="300"/>
          <c:min val="60"/>
        </c:scaling>
        <c:delete val="0"/>
        <c:axPos val="l"/>
        <c:majorGridlines>
          <c:spPr>
            <a:ln w="9525" cap="flat" cmpd="sng" algn="ctr">
              <a:solidFill>
                <a:schemeClr val="bg1">
                  <a:lumMod val="75000"/>
                </a:schemeClr>
              </a:solidFill>
              <a:round/>
            </a:ln>
            <a:effectLst/>
          </c:spPr>
        </c:majorGridlines>
        <c:numFmt formatCode="General" sourceLinked="1"/>
        <c:majorTickMark val="none"/>
        <c:minorTickMark val="none"/>
        <c:tickLblPos val="nextTo"/>
        <c:spPr>
          <a:ln w="9525">
            <a:noFill/>
          </a:ln>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ja-JP"/>
          </a:p>
        </c:txPr>
        <c:crossAx val="724423904"/>
        <c:crosses val="autoZero"/>
        <c:crossBetween val="between"/>
        <c:majorUnit val="30"/>
      </c:valAx>
      <c:spPr>
        <a:noFill/>
        <a:ln w="25400">
          <a:noFill/>
        </a:ln>
      </c:spPr>
    </c:plotArea>
    <c:plotVisOnly val="1"/>
    <c:dispBlanksAs val="gap"/>
    <c:showDLblsOverMax val="0"/>
  </c:chart>
  <c:spPr>
    <a:solidFill>
      <a:schemeClr val="bg1"/>
    </a:solidFill>
    <a:ln w="9525" cap="flat" cmpd="sng" algn="ctr">
      <a:noFill/>
      <a:round/>
    </a:ln>
    <a:effectLst/>
  </c:spPr>
  <c:txPr>
    <a:bodyPr/>
    <a:lstStyle/>
    <a:p>
      <a:pPr>
        <a:defRPr/>
      </a:pPr>
      <a:endParaRPr lang="ja-JP"/>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900" b="0" i="0" u="none" strike="noStrike" baseline="0">
                <a:solidFill>
                  <a:srgbClr val="000000"/>
                </a:solidFill>
                <a:latin typeface="明朝"/>
                <a:ea typeface="明朝"/>
                <a:cs typeface="明朝"/>
              </a:defRPr>
            </a:pPr>
            <a:r>
              <a:rPr lang="ja-JP" altLang="en-US" sz="900" b="0" i="0" u="none" strike="noStrike" baseline="0">
                <a:solidFill>
                  <a:srgbClr val="000000"/>
                </a:solidFill>
                <a:latin typeface="明朝"/>
              </a:rPr>
              <a:t>平成17(2005)年＝100</a:t>
            </a:r>
          </a:p>
          <a:p>
            <a:pPr algn="l">
              <a:defRPr sz="900" b="0" i="0" u="none" strike="noStrike" baseline="0">
                <a:solidFill>
                  <a:srgbClr val="000000"/>
                </a:solidFill>
                <a:latin typeface="明朝"/>
                <a:ea typeface="明朝"/>
                <a:cs typeface="明朝"/>
              </a:defRPr>
            </a:pPr>
            <a:endParaRPr lang="ja-JP" altLang="en-US" sz="900" b="0" i="0" u="none" strike="noStrike" baseline="0">
              <a:solidFill>
                <a:srgbClr val="000000"/>
              </a:solidFill>
              <a:latin typeface="明朝"/>
            </a:endParaRPr>
          </a:p>
        </c:rich>
      </c:tx>
      <c:layout>
        <c:manualLayout>
          <c:xMode val="edge"/>
          <c:yMode val="edge"/>
          <c:x val="0.4152782994175937"/>
          <c:y val="4.0200821051214752E-2"/>
        </c:manualLayout>
      </c:layout>
      <c:overlay val="0"/>
      <c:spPr>
        <a:noFill/>
        <a:ln w="25400">
          <a:noFill/>
        </a:ln>
      </c:spPr>
    </c:title>
    <c:autoTitleDeleted val="0"/>
    <c:plotArea>
      <c:layout>
        <c:manualLayout>
          <c:layoutTarget val="inner"/>
          <c:xMode val="edge"/>
          <c:yMode val="edge"/>
          <c:x val="0.10246916668751407"/>
          <c:y val="0.18930117228158871"/>
          <c:w val="0.87777804234725909"/>
          <c:h val="0.47325293070397173"/>
        </c:manualLayout>
      </c:layout>
      <c:areaChart>
        <c:grouping val="stacked"/>
        <c:varyColors val="0"/>
        <c:ser>
          <c:idx val="2"/>
          <c:order val="0"/>
          <c:tx>
            <c:strRef>
              <c:f>生産指数!$A$6</c:f>
              <c:strCache>
                <c:ptCount val="1"/>
                <c:pt idx="0">
                  <c:v>総合</c:v>
                </c:pt>
              </c:strCache>
            </c:strRef>
          </c:tx>
          <c:spPr>
            <a:solidFill>
              <a:srgbClr val="00CCFF"/>
            </a:solidFill>
            <a:ln w="12700">
              <a:solidFill>
                <a:srgbClr val="000000"/>
              </a:solidFill>
              <a:prstDash val="solid"/>
            </a:ln>
          </c:spPr>
          <c:cat>
            <c:numRef>
              <c:f>生産指数!$AE$4:$BC$4</c:f>
              <c:numCache>
                <c:formatCode>General</c:formatCode>
                <c:ptCount val="25"/>
                <c:pt idx="0">
                  <c:v>6</c:v>
                </c:pt>
                <c:pt idx="1">
                  <c:v>7</c:v>
                </c:pt>
                <c:pt idx="2">
                  <c:v>8</c:v>
                </c:pt>
                <c:pt idx="3">
                  <c:v>9</c:v>
                </c:pt>
                <c:pt idx="4">
                  <c:v>10</c:v>
                </c:pt>
                <c:pt idx="5">
                  <c:v>11</c:v>
                </c:pt>
                <c:pt idx="6">
                  <c:v>12</c:v>
                </c:pt>
                <c:pt idx="7">
                  <c:v>1</c:v>
                </c:pt>
                <c:pt idx="8">
                  <c:v>2</c:v>
                </c:pt>
                <c:pt idx="9">
                  <c:v>3</c:v>
                </c:pt>
                <c:pt idx="10">
                  <c:v>4</c:v>
                </c:pt>
                <c:pt idx="11">
                  <c:v>5</c:v>
                </c:pt>
                <c:pt idx="12">
                  <c:v>6</c:v>
                </c:pt>
                <c:pt idx="13">
                  <c:v>7</c:v>
                </c:pt>
                <c:pt idx="14">
                  <c:v>8</c:v>
                </c:pt>
                <c:pt idx="15">
                  <c:v>9</c:v>
                </c:pt>
                <c:pt idx="16">
                  <c:v>10</c:v>
                </c:pt>
                <c:pt idx="17">
                  <c:v>11</c:v>
                </c:pt>
                <c:pt idx="18">
                  <c:v>12</c:v>
                </c:pt>
                <c:pt idx="19">
                  <c:v>1</c:v>
                </c:pt>
                <c:pt idx="20">
                  <c:v>2</c:v>
                </c:pt>
                <c:pt idx="21">
                  <c:v>3</c:v>
                </c:pt>
                <c:pt idx="22">
                  <c:v>4</c:v>
                </c:pt>
                <c:pt idx="23">
                  <c:v>5</c:v>
                </c:pt>
                <c:pt idx="24">
                  <c:v>6</c:v>
                </c:pt>
              </c:numCache>
            </c:numRef>
          </c:cat>
          <c:val>
            <c:numRef>
              <c:f>生産指数!$AE$6:$BC$6</c:f>
              <c:numCache>
                <c:formatCode>General</c:formatCode>
                <c:ptCount val="25"/>
                <c:pt idx="0">
                  <c:v>72.022472476176702</c:v>
                </c:pt>
                <c:pt idx="1">
                  <c:v>109.15018715229974</c:v>
                </c:pt>
                <c:pt idx="2">
                  <c:v>98.341295719108928</c:v>
                </c:pt>
                <c:pt idx="3">
                  <c:v>123.12672440015622</c:v>
                </c:pt>
                <c:pt idx="4">
                  <c:v>99.822219922023081</c:v>
                </c:pt>
                <c:pt idx="5">
                  <c:v>123.65574756937312</c:v>
                </c:pt>
                <c:pt idx="6">
                  <c:v>86.070319250456308</c:v>
                </c:pt>
                <c:pt idx="7">
                  <c:v>171.88329617765666</c:v>
                </c:pt>
                <c:pt idx="8">
                  <c:v>64.723913778108184</c:v>
                </c:pt>
                <c:pt idx="9">
                  <c:v>177.62132735254733</c:v>
                </c:pt>
                <c:pt idx="10">
                  <c:v>88.337959340610368</c:v>
                </c:pt>
                <c:pt idx="11">
                  <c:v>89.702039462682535</c:v>
                </c:pt>
                <c:pt idx="12">
                  <c:v>197.43753959701868</c:v>
                </c:pt>
                <c:pt idx="13">
                  <c:v>136.16717615993807</c:v>
                </c:pt>
                <c:pt idx="14">
                  <c:v>78.01869848982119</c:v>
                </c:pt>
                <c:pt idx="15">
                  <c:v>118.40643410630672</c:v>
                </c:pt>
                <c:pt idx="16">
                  <c:v>142.180434879975</c:v>
                </c:pt>
                <c:pt idx="17">
                  <c:v>129.82338452357783</c:v>
                </c:pt>
                <c:pt idx="18">
                  <c:v>113.76020787764725</c:v>
                </c:pt>
                <c:pt idx="19">
                  <c:v>181.41078975635821</c:v>
                </c:pt>
                <c:pt idx="20">
                  <c:v>127.3465042702602</c:v>
                </c:pt>
                <c:pt idx="21">
                  <c:v>231.52712459121693</c:v>
                </c:pt>
                <c:pt idx="22">
                  <c:v>111.75285828872947</c:v>
                </c:pt>
                <c:pt idx="23">
                  <c:v>117.39637508566125</c:v>
                </c:pt>
                <c:pt idx="24">
                  <c:v>164.10936913777715</c:v>
                </c:pt>
              </c:numCache>
            </c:numRef>
          </c:val>
          <c:extLst>
            <c:ext xmlns:c16="http://schemas.microsoft.com/office/drawing/2014/chart" uri="{C3380CC4-5D6E-409C-BE32-E72D297353CC}">
              <c16:uniqueId val="{00000000-E7EC-4938-96FC-51F171E56C1A}"/>
            </c:ext>
          </c:extLst>
        </c:ser>
        <c:dLbls>
          <c:showLegendKey val="0"/>
          <c:showVal val="0"/>
          <c:showCatName val="0"/>
          <c:showSerName val="0"/>
          <c:showPercent val="0"/>
          <c:showBubbleSize val="0"/>
        </c:dLbls>
        <c:axId val="724414392"/>
        <c:axId val="1"/>
      </c:areaChart>
      <c:lineChart>
        <c:grouping val="standard"/>
        <c:varyColors val="0"/>
        <c:ser>
          <c:idx val="3"/>
          <c:order val="1"/>
          <c:tx>
            <c:strRef>
              <c:f>生産指数!$A$7</c:f>
              <c:strCache>
                <c:ptCount val="1"/>
                <c:pt idx="0">
                  <c:v>国内船</c:v>
                </c:pt>
              </c:strCache>
            </c:strRef>
          </c:tx>
          <c:spPr>
            <a:ln w="12700">
              <a:solidFill>
                <a:srgbClr val="000000"/>
              </a:solidFill>
              <a:prstDash val="solid"/>
            </a:ln>
          </c:spPr>
          <c:marker>
            <c:symbol val="triangle"/>
            <c:size val="5"/>
            <c:spPr>
              <a:solidFill>
                <a:srgbClr val="000000"/>
              </a:solidFill>
              <a:ln>
                <a:solidFill>
                  <a:srgbClr val="000000"/>
                </a:solidFill>
                <a:prstDash val="solid"/>
              </a:ln>
            </c:spPr>
          </c:marker>
          <c:cat>
            <c:numRef>
              <c:f>生産指数!$AE$4:$BC$4</c:f>
              <c:numCache>
                <c:formatCode>General</c:formatCode>
                <c:ptCount val="25"/>
                <c:pt idx="0">
                  <c:v>6</c:v>
                </c:pt>
                <c:pt idx="1">
                  <c:v>7</c:v>
                </c:pt>
                <c:pt idx="2">
                  <c:v>8</c:v>
                </c:pt>
                <c:pt idx="3">
                  <c:v>9</c:v>
                </c:pt>
                <c:pt idx="4">
                  <c:v>10</c:v>
                </c:pt>
                <c:pt idx="5">
                  <c:v>11</c:v>
                </c:pt>
                <c:pt idx="6">
                  <c:v>12</c:v>
                </c:pt>
                <c:pt idx="7">
                  <c:v>1</c:v>
                </c:pt>
                <c:pt idx="8">
                  <c:v>2</c:v>
                </c:pt>
                <c:pt idx="9">
                  <c:v>3</c:v>
                </c:pt>
                <c:pt idx="10">
                  <c:v>4</c:v>
                </c:pt>
                <c:pt idx="11">
                  <c:v>5</c:v>
                </c:pt>
                <c:pt idx="12">
                  <c:v>6</c:v>
                </c:pt>
                <c:pt idx="13">
                  <c:v>7</c:v>
                </c:pt>
                <c:pt idx="14">
                  <c:v>8</c:v>
                </c:pt>
                <c:pt idx="15">
                  <c:v>9</c:v>
                </c:pt>
                <c:pt idx="16">
                  <c:v>10</c:v>
                </c:pt>
                <c:pt idx="17">
                  <c:v>11</c:v>
                </c:pt>
                <c:pt idx="18">
                  <c:v>12</c:v>
                </c:pt>
                <c:pt idx="19">
                  <c:v>1</c:v>
                </c:pt>
                <c:pt idx="20">
                  <c:v>2</c:v>
                </c:pt>
                <c:pt idx="21">
                  <c:v>3</c:v>
                </c:pt>
                <c:pt idx="22">
                  <c:v>4</c:v>
                </c:pt>
                <c:pt idx="23">
                  <c:v>5</c:v>
                </c:pt>
                <c:pt idx="24">
                  <c:v>6</c:v>
                </c:pt>
              </c:numCache>
            </c:numRef>
          </c:cat>
          <c:val>
            <c:numRef>
              <c:f>生産指数!$AE$7:$BC$7</c:f>
              <c:numCache>
                <c:formatCode>General</c:formatCode>
                <c:ptCount val="25"/>
                <c:pt idx="0">
                  <c:v>32.768221995491267</c:v>
                </c:pt>
                <c:pt idx="1">
                  <c:v>47.675482169485335</c:v>
                </c:pt>
                <c:pt idx="2">
                  <c:v>57.144245223459777</c:v>
                </c:pt>
                <c:pt idx="3">
                  <c:v>59.147834296571489</c:v>
                </c:pt>
                <c:pt idx="4">
                  <c:v>14.083137630978278</c:v>
                </c:pt>
                <c:pt idx="5">
                  <c:v>37.189966875474376</c:v>
                </c:pt>
                <c:pt idx="6">
                  <c:v>20.147681266315299</c:v>
                </c:pt>
                <c:pt idx="7">
                  <c:v>16.561856184564974</c:v>
                </c:pt>
                <c:pt idx="8">
                  <c:v>31.648432385756458</c:v>
                </c:pt>
                <c:pt idx="9">
                  <c:v>43.195370341164882</c:v>
                </c:pt>
                <c:pt idx="10">
                  <c:v>11.063727186202239</c:v>
                </c:pt>
                <c:pt idx="11">
                  <c:v>32.067683489389118</c:v>
                </c:pt>
                <c:pt idx="12">
                  <c:v>72.945987326101999</c:v>
                </c:pt>
                <c:pt idx="13">
                  <c:v>18.305076119071128</c:v>
                </c:pt>
                <c:pt idx="14">
                  <c:v>18.827282015369061</c:v>
                </c:pt>
                <c:pt idx="15">
                  <c:v>47.000512515606587</c:v>
                </c:pt>
                <c:pt idx="16">
                  <c:v>80.558891619032963</c:v>
                </c:pt>
                <c:pt idx="17">
                  <c:v>88.705682704932329</c:v>
                </c:pt>
                <c:pt idx="18">
                  <c:v>53.137476208899926</c:v>
                </c:pt>
                <c:pt idx="19">
                  <c:v>35.537720556842963</c:v>
                </c:pt>
                <c:pt idx="20">
                  <c:v>50.403181738124182</c:v>
                </c:pt>
                <c:pt idx="21">
                  <c:v>64.2420039564158</c:v>
                </c:pt>
                <c:pt idx="22">
                  <c:v>48.965267862191098</c:v>
                </c:pt>
                <c:pt idx="23">
                  <c:v>50.866592786913692</c:v>
                </c:pt>
                <c:pt idx="24">
                  <c:v>136.0843604967439</c:v>
                </c:pt>
              </c:numCache>
            </c:numRef>
          </c:val>
          <c:smooth val="0"/>
          <c:extLst>
            <c:ext xmlns:c16="http://schemas.microsoft.com/office/drawing/2014/chart" uri="{C3380CC4-5D6E-409C-BE32-E72D297353CC}">
              <c16:uniqueId val="{00000001-E7EC-4938-96FC-51F171E56C1A}"/>
            </c:ext>
          </c:extLst>
        </c:ser>
        <c:ser>
          <c:idx val="4"/>
          <c:order val="2"/>
          <c:tx>
            <c:strRef>
              <c:f>生産指数!$A$8</c:f>
              <c:strCache>
                <c:ptCount val="1"/>
                <c:pt idx="0">
                  <c:v>輸出船</c:v>
                </c:pt>
              </c:strCache>
            </c:strRef>
          </c:tx>
          <c:spPr>
            <a:ln w="12700">
              <a:solidFill>
                <a:srgbClr val="000000"/>
              </a:solidFill>
              <a:prstDash val="solid"/>
            </a:ln>
          </c:spPr>
          <c:marker>
            <c:symbol val="square"/>
            <c:size val="5"/>
            <c:spPr>
              <a:solidFill>
                <a:srgbClr val="000000"/>
              </a:solidFill>
              <a:ln>
                <a:solidFill>
                  <a:srgbClr val="000000"/>
                </a:solidFill>
                <a:prstDash val="solid"/>
              </a:ln>
            </c:spPr>
          </c:marker>
          <c:cat>
            <c:numRef>
              <c:f>生産指数!$AE$4:$BC$4</c:f>
              <c:numCache>
                <c:formatCode>General</c:formatCode>
                <c:ptCount val="25"/>
                <c:pt idx="0">
                  <c:v>6</c:v>
                </c:pt>
                <c:pt idx="1">
                  <c:v>7</c:v>
                </c:pt>
                <c:pt idx="2">
                  <c:v>8</c:v>
                </c:pt>
                <c:pt idx="3">
                  <c:v>9</c:v>
                </c:pt>
                <c:pt idx="4">
                  <c:v>10</c:v>
                </c:pt>
                <c:pt idx="5">
                  <c:v>11</c:v>
                </c:pt>
                <c:pt idx="6">
                  <c:v>12</c:v>
                </c:pt>
                <c:pt idx="7">
                  <c:v>1</c:v>
                </c:pt>
                <c:pt idx="8">
                  <c:v>2</c:v>
                </c:pt>
                <c:pt idx="9">
                  <c:v>3</c:v>
                </c:pt>
                <c:pt idx="10">
                  <c:v>4</c:v>
                </c:pt>
                <c:pt idx="11">
                  <c:v>5</c:v>
                </c:pt>
                <c:pt idx="12">
                  <c:v>6</c:v>
                </c:pt>
                <c:pt idx="13">
                  <c:v>7</c:v>
                </c:pt>
                <c:pt idx="14">
                  <c:v>8</c:v>
                </c:pt>
                <c:pt idx="15">
                  <c:v>9</c:v>
                </c:pt>
                <c:pt idx="16">
                  <c:v>10</c:v>
                </c:pt>
                <c:pt idx="17">
                  <c:v>11</c:v>
                </c:pt>
                <c:pt idx="18">
                  <c:v>12</c:v>
                </c:pt>
                <c:pt idx="19">
                  <c:v>1</c:v>
                </c:pt>
                <c:pt idx="20">
                  <c:v>2</c:v>
                </c:pt>
                <c:pt idx="21">
                  <c:v>3</c:v>
                </c:pt>
                <c:pt idx="22">
                  <c:v>4</c:v>
                </c:pt>
                <c:pt idx="23">
                  <c:v>5</c:v>
                </c:pt>
                <c:pt idx="24">
                  <c:v>6</c:v>
                </c:pt>
              </c:numCache>
            </c:numRef>
          </c:cat>
          <c:val>
            <c:numRef>
              <c:f>生産指数!$AE$8:$BC$8</c:f>
              <c:numCache>
                <c:formatCode>General</c:formatCode>
                <c:ptCount val="25"/>
                <c:pt idx="0">
                  <c:v>83.309880518578353</c:v>
                </c:pt>
                <c:pt idx="1">
                  <c:v>126.82700102418114</c:v>
                </c:pt>
                <c:pt idx="2">
                  <c:v>110.18734839859185</c:v>
                </c:pt>
                <c:pt idx="3">
                  <c:v>141.52360702703152</c:v>
                </c:pt>
                <c:pt idx="4">
                  <c:v>124.47616172830611</c:v>
                </c:pt>
                <c:pt idx="5">
                  <c:v>148.51864869334352</c:v>
                </c:pt>
                <c:pt idx="6">
                  <c:v>105.02611906950135</c:v>
                </c:pt>
                <c:pt idx="7">
                  <c:v>216.54537606625516</c:v>
                </c:pt>
                <c:pt idx="8">
                  <c:v>74.234640644693826</c:v>
                </c:pt>
                <c:pt idx="9">
                  <c:v>216.27499185250753</c:v>
                </c:pt>
                <c:pt idx="10">
                  <c:v>110.55786619934014</c:v>
                </c:pt>
                <c:pt idx="11">
                  <c:v>106.27457581646371</c:v>
                </c:pt>
                <c:pt idx="12">
                  <c:v>233.23460440163686</c:v>
                </c:pt>
                <c:pt idx="13">
                  <c:v>170.05796759283567</c:v>
                </c:pt>
                <c:pt idx="14">
                  <c:v>95.038961574034587</c:v>
                </c:pt>
                <c:pt idx="15">
                  <c:v>138.93893093832611</c:v>
                </c:pt>
                <c:pt idx="16">
                  <c:v>159.89947153133059</c:v>
                </c:pt>
                <c:pt idx="17">
                  <c:v>141.64662079760154</c:v>
                </c:pt>
                <c:pt idx="18">
                  <c:v>131.1920401151998</c:v>
                </c:pt>
                <c:pt idx="19">
                  <c:v>223.35602713294688</c:v>
                </c:pt>
                <c:pt idx="20">
                  <c:v>149.47125934578165</c:v>
                </c:pt>
                <c:pt idx="21">
                  <c:v>279.62931461918492</c:v>
                </c:pt>
                <c:pt idx="22">
                  <c:v>129.80718729680061</c:v>
                </c:pt>
                <c:pt idx="23">
                  <c:v>136.52675690629005</c:v>
                </c:pt>
                <c:pt idx="24">
                  <c:v>172.16785208037771</c:v>
                </c:pt>
              </c:numCache>
            </c:numRef>
          </c:val>
          <c:smooth val="0"/>
          <c:extLst>
            <c:ext xmlns:c16="http://schemas.microsoft.com/office/drawing/2014/chart" uri="{C3380CC4-5D6E-409C-BE32-E72D297353CC}">
              <c16:uniqueId val="{00000002-E7EC-4938-96FC-51F171E56C1A}"/>
            </c:ext>
          </c:extLst>
        </c:ser>
        <c:ser>
          <c:idx val="0"/>
          <c:order val="3"/>
          <c:tx>
            <c:strRef>
              <c:f>生産指数!$A$5</c:f>
              <c:strCache>
                <c:ptCount val="1"/>
                <c:pt idx="0">
                  <c:v>令和2年</c:v>
                </c:pt>
              </c:strCache>
            </c:strRef>
          </c:tx>
          <c:spPr>
            <a:ln w="25400">
              <a:solidFill>
                <a:srgbClr val="000000"/>
              </a:solidFill>
              <a:prstDash val="solid"/>
            </a:ln>
          </c:spPr>
          <c:marker>
            <c:symbol val="none"/>
          </c:marker>
          <c:cat>
            <c:numRef>
              <c:f>生産指数!$AE$4:$BC$4</c:f>
              <c:numCache>
                <c:formatCode>General</c:formatCode>
                <c:ptCount val="25"/>
                <c:pt idx="0">
                  <c:v>6</c:v>
                </c:pt>
                <c:pt idx="1">
                  <c:v>7</c:v>
                </c:pt>
                <c:pt idx="2">
                  <c:v>8</c:v>
                </c:pt>
                <c:pt idx="3">
                  <c:v>9</c:v>
                </c:pt>
                <c:pt idx="4">
                  <c:v>10</c:v>
                </c:pt>
                <c:pt idx="5">
                  <c:v>11</c:v>
                </c:pt>
                <c:pt idx="6">
                  <c:v>12</c:v>
                </c:pt>
                <c:pt idx="7">
                  <c:v>1</c:v>
                </c:pt>
                <c:pt idx="8">
                  <c:v>2</c:v>
                </c:pt>
                <c:pt idx="9">
                  <c:v>3</c:v>
                </c:pt>
                <c:pt idx="10">
                  <c:v>4</c:v>
                </c:pt>
                <c:pt idx="11">
                  <c:v>5</c:v>
                </c:pt>
                <c:pt idx="12">
                  <c:v>6</c:v>
                </c:pt>
                <c:pt idx="13">
                  <c:v>7</c:v>
                </c:pt>
                <c:pt idx="14">
                  <c:v>8</c:v>
                </c:pt>
                <c:pt idx="15">
                  <c:v>9</c:v>
                </c:pt>
                <c:pt idx="16">
                  <c:v>10</c:v>
                </c:pt>
                <c:pt idx="17">
                  <c:v>11</c:v>
                </c:pt>
                <c:pt idx="18">
                  <c:v>12</c:v>
                </c:pt>
                <c:pt idx="19">
                  <c:v>1</c:v>
                </c:pt>
                <c:pt idx="20">
                  <c:v>2</c:v>
                </c:pt>
                <c:pt idx="21">
                  <c:v>3</c:v>
                </c:pt>
                <c:pt idx="22">
                  <c:v>4</c:v>
                </c:pt>
                <c:pt idx="23">
                  <c:v>5</c:v>
                </c:pt>
                <c:pt idx="24">
                  <c:v>6</c:v>
                </c:pt>
              </c:numCache>
            </c:numRef>
          </c:cat>
          <c:val>
            <c:numRef>
              <c:f>生産指数!$AE$5:$BC$5</c:f>
              <c:numCache>
                <c:formatCode>General</c:formatCode>
                <c:ptCount val="25"/>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numCache>
            </c:numRef>
          </c:val>
          <c:smooth val="0"/>
          <c:extLst>
            <c:ext xmlns:c16="http://schemas.microsoft.com/office/drawing/2014/chart" uri="{C3380CC4-5D6E-409C-BE32-E72D297353CC}">
              <c16:uniqueId val="{00000003-E7EC-4938-96FC-51F171E56C1A}"/>
            </c:ext>
          </c:extLst>
        </c:ser>
        <c:dLbls>
          <c:showLegendKey val="0"/>
          <c:showVal val="0"/>
          <c:showCatName val="0"/>
          <c:showSerName val="0"/>
          <c:showPercent val="0"/>
          <c:showBubbleSize val="0"/>
        </c:dLbls>
        <c:marker val="1"/>
        <c:smooth val="0"/>
        <c:axId val="724414392"/>
        <c:axId val="1"/>
      </c:lineChart>
      <c:catAx>
        <c:axId val="72441439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明朝"/>
                <a:ea typeface="明朝"/>
                <a:cs typeface="明朝"/>
              </a:defRPr>
            </a:pPr>
            <a:endParaRPr lang="ja-JP"/>
          </a:p>
        </c:txPr>
        <c:crossAx val="1"/>
        <c:crosses val="autoZero"/>
        <c:auto val="0"/>
        <c:lblAlgn val="ctr"/>
        <c:lblOffset val="100"/>
        <c:tickLblSkip val="1"/>
        <c:tickMarkSkip val="1"/>
        <c:noMultiLvlLbl val="0"/>
      </c:catAx>
      <c:valAx>
        <c:axId val="1"/>
        <c:scaling>
          <c:orientation val="minMax"/>
          <c:max val="300"/>
        </c:scaling>
        <c:delete val="0"/>
        <c:axPos val="l"/>
        <c:numFmt formatCode="0" sourceLinked="0"/>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明朝"/>
                <a:ea typeface="明朝"/>
                <a:cs typeface="明朝"/>
              </a:defRPr>
            </a:pPr>
            <a:endParaRPr lang="ja-JP"/>
          </a:p>
        </c:txPr>
        <c:crossAx val="724414392"/>
        <c:crosses val="autoZero"/>
        <c:crossBetween val="midCat"/>
        <c:majorUnit val="50"/>
      </c:valAx>
      <c:spPr>
        <a:solidFill>
          <a:srgbClr val="FFFFFF"/>
        </a:solidFill>
        <a:ln w="12700">
          <a:solidFill>
            <a:srgbClr val="000000"/>
          </a:solidFill>
          <a:prstDash val="solid"/>
        </a:ln>
      </c:spPr>
    </c:plotArea>
    <c:legend>
      <c:legendPos val="r"/>
      <c:layout>
        <c:manualLayout>
          <c:xMode val="edge"/>
          <c:yMode val="edge"/>
          <c:x val="0.30555603143749288"/>
          <c:y val="0.87939915202907337"/>
          <c:w val="0.40416726151908833"/>
          <c:h val="9.0452385759472342E-2"/>
        </c:manualLayout>
      </c:layout>
      <c:overlay val="0"/>
      <c:spPr>
        <a:solidFill>
          <a:srgbClr val="FFFFFF"/>
        </a:solidFill>
        <a:ln w="25400">
          <a:noFill/>
        </a:ln>
      </c:spPr>
      <c:txPr>
        <a:bodyPr/>
        <a:lstStyle/>
        <a:p>
          <a:pPr>
            <a:defRPr sz="825" b="0" i="0" u="none" strike="noStrike" baseline="0">
              <a:solidFill>
                <a:srgbClr val="000000"/>
              </a:solidFill>
              <a:latin typeface="明朝"/>
              <a:ea typeface="明朝"/>
              <a:cs typeface="明朝"/>
            </a:defRPr>
          </a:pPr>
          <a:endParaRPr lang="ja-JP"/>
        </a:p>
      </c:txPr>
    </c:legend>
    <c:plotVisOnly val="1"/>
    <c:dispBlanksAs val="zero"/>
    <c:showDLblsOverMax val="0"/>
  </c:chart>
  <c:spPr>
    <a:solidFill>
      <a:srgbClr val="FFFFFF"/>
    </a:solidFill>
    <a:ln w="9525">
      <a:noFill/>
    </a:ln>
  </c:spPr>
  <c:txPr>
    <a:bodyPr/>
    <a:lstStyle/>
    <a:p>
      <a:pPr>
        <a:defRPr sz="900" b="0" i="0" u="none" strike="noStrike" baseline="0">
          <a:solidFill>
            <a:srgbClr val="000000"/>
          </a:solidFill>
          <a:latin typeface="明朝"/>
          <a:ea typeface="明朝"/>
          <a:cs typeface="明朝"/>
        </a:defRPr>
      </a:pPr>
      <a:endParaRPr lang="ja-JP"/>
    </a:p>
  </c:txPr>
  <c:printSettings>
    <c:headerFooter alignWithMargins="0">
      <c:oddHeader>&amp;A</c:oddHeader>
      <c:oddFooter>- &amp;P -</c:oddFooter>
    </c:headerFooter>
    <c:pageMargins b="0.98399999999999999" l="0.78700000000000003" r="0.78700000000000003" t="0.98399999999999999" header="0.5" footer="0.5"/>
    <c:pageSetup paperSize="9" orientation="landscape" horizontalDpi="400" verticalDpi="4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ＭＳ Ｐゴシック"/>
                <a:ea typeface="ＭＳ Ｐゴシック"/>
                <a:cs typeface="ＭＳ Ｐゴシック"/>
              </a:defRPr>
            </a:pPr>
            <a:r>
              <a:rPr lang="ja-JP" altLang="en-US"/>
              <a:t>輸出船</a:t>
            </a:r>
          </a:p>
        </c:rich>
      </c:tx>
      <c:layout>
        <c:manualLayout>
          <c:xMode val="edge"/>
          <c:yMode val="edge"/>
          <c:x val="0.42042198456536212"/>
          <c:y val="2.8089948215932466E-2"/>
        </c:manualLayout>
      </c:layout>
      <c:overlay val="0"/>
      <c:spPr>
        <a:noFill/>
        <a:ln w="25400">
          <a:noFill/>
        </a:ln>
      </c:spPr>
    </c:title>
    <c:autoTitleDeleted val="0"/>
    <c:plotArea>
      <c:layout>
        <c:manualLayout>
          <c:layoutTarget val="inner"/>
          <c:xMode val="edge"/>
          <c:yMode val="edge"/>
          <c:x val="2.6595779218671067E-2"/>
          <c:y val="0.31797252910141016"/>
          <c:w val="0.2765961038741791"/>
          <c:h val="0.47926294241371958"/>
        </c:manualLayout>
      </c:layout>
      <c:pieChart>
        <c:varyColors val="1"/>
        <c:ser>
          <c:idx val="0"/>
          <c:order val="0"/>
          <c:tx>
            <c:strRef>
              <c:f>用途別!$E$3</c:f>
              <c:strCache>
                <c:ptCount val="1"/>
                <c:pt idx="0">
                  <c:v>輸出船</c:v>
                </c:pt>
              </c:strCache>
            </c:strRef>
          </c:tx>
          <c:spPr>
            <a:solidFill>
              <a:srgbClr val="9999FF"/>
            </a:solidFill>
            <a:ln w="12700">
              <a:solidFill>
                <a:srgbClr val="000000"/>
              </a:solidFill>
              <a:prstDash val="solid"/>
            </a:ln>
          </c:spPr>
          <c:dPt>
            <c:idx val="0"/>
            <c:bubble3D val="0"/>
            <c:spPr>
              <a:solidFill>
                <a:srgbClr val="FFFFFF"/>
              </a:solidFill>
              <a:ln w="25400">
                <a:noFill/>
              </a:ln>
            </c:spPr>
            <c:extLst>
              <c:ext xmlns:c16="http://schemas.microsoft.com/office/drawing/2014/chart" uri="{C3380CC4-5D6E-409C-BE32-E72D297353CC}">
                <c16:uniqueId val="{00000000-84CE-4C6A-9316-CD3293A256F3}"/>
              </c:ext>
            </c:extLst>
          </c:dPt>
          <c:dPt>
            <c:idx val="1"/>
            <c:bubble3D val="0"/>
            <c:spPr>
              <a:solidFill>
                <a:srgbClr val="FFFFFF"/>
              </a:solidFill>
              <a:ln w="12700">
                <a:solidFill>
                  <a:srgbClr val="000000"/>
                </a:solidFill>
                <a:prstDash val="solid"/>
              </a:ln>
            </c:spPr>
            <c:extLst>
              <c:ext xmlns:c16="http://schemas.microsoft.com/office/drawing/2014/chart" uri="{C3380CC4-5D6E-409C-BE32-E72D297353CC}">
                <c16:uniqueId val="{00000001-84CE-4C6A-9316-CD3293A256F3}"/>
              </c:ext>
            </c:extLst>
          </c:dPt>
          <c:dPt>
            <c:idx val="2"/>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extLst>
              <c:ext xmlns:c16="http://schemas.microsoft.com/office/drawing/2014/chart" uri="{C3380CC4-5D6E-409C-BE32-E72D297353CC}">
                <c16:uniqueId val="{00000002-84CE-4C6A-9316-CD3293A256F3}"/>
              </c:ext>
            </c:extLst>
          </c:dPt>
          <c:dPt>
            <c:idx val="3"/>
            <c:bubble3D val="0"/>
            <c:spPr>
              <a:solidFill>
                <a:srgbClr val="000000"/>
              </a:solidFill>
              <a:ln w="12700">
                <a:solidFill>
                  <a:srgbClr val="000000"/>
                </a:solidFill>
                <a:prstDash val="solid"/>
              </a:ln>
            </c:spPr>
            <c:extLst>
              <c:ext xmlns:c16="http://schemas.microsoft.com/office/drawing/2014/chart" uri="{C3380CC4-5D6E-409C-BE32-E72D297353CC}">
                <c16:uniqueId val="{00000003-84CE-4C6A-9316-CD3293A256F3}"/>
              </c:ext>
            </c:extLst>
          </c:dPt>
          <c:dPt>
            <c:idx val="4"/>
            <c:bubble3D val="0"/>
            <c:spPr>
              <a:noFill/>
              <a:ln w="25400">
                <a:noFill/>
              </a:ln>
            </c:spPr>
            <c:extLst>
              <c:ext xmlns:c16="http://schemas.microsoft.com/office/drawing/2014/chart" uri="{C3380CC4-5D6E-409C-BE32-E72D297353CC}">
                <c16:uniqueId val="{00000004-84CE-4C6A-9316-CD3293A256F3}"/>
              </c:ext>
            </c:extLst>
          </c:dPt>
          <c:cat>
            <c:strRef>
              <c:f>用途別!$D$4:$D$8</c:f>
              <c:strCache>
                <c:ptCount val="5"/>
                <c:pt idx="0">
                  <c:v>                   隻　　　％</c:v>
                </c:pt>
                <c:pt idx="1">
                  <c:v>貨  物  船     16      69.6</c:v>
                </c:pt>
                <c:pt idx="2">
                  <c:v>油  送  船      7      30.4</c:v>
                </c:pt>
                <c:pt idx="3">
                  <c:v>そ  の  他       0      　-</c:v>
                </c:pt>
                <c:pt idx="4">
                  <c:v>合  計  値     23</c:v>
                </c:pt>
              </c:strCache>
            </c:strRef>
          </c:cat>
          <c:val>
            <c:numRef>
              <c:f>用途別!$E$4:$E$8</c:f>
              <c:numCache>
                <c:formatCode>#,##0_);[Red]\(#,##0\)</c:formatCode>
                <c:ptCount val="5"/>
                <c:pt idx="1">
                  <c:v>16</c:v>
                </c:pt>
                <c:pt idx="2">
                  <c:v>7</c:v>
                </c:pt>
                <c:pt idx="3">
                  <c:v>0</c:v>
                </c:pt>
              </c:numCache>
            </c:numRef>
          </c:val>
          <c:extLst>
            <c:ext xmlns:c16="http://schemas.microsoft.com/office/drawing/2014/chart" uri="{C3380CC4-5D6E-409C-BE32-E72D297353CC}">
              <c16:uniqueId val="{00000005-84CE-4C6A-9316-CD3293A256F3}"/>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37237340854781209"/>
          <c:y val="0.22471958572745973"/>
          <c:w val="0.47747874799232182"/>
          <c:h val="0.6067429949634674"/>
        </c:manualLayout>
      </c:layout>
      <c:overlay val="0"/>
      <c:spPr>
        <a:solidFill>
          <a:srgbClr val="FFFFFF"/>
        </a:solidFill>
        <a:ln w="25400">
          <a:noFill/>
        </a:ln>
      </c:spPr>
      <c:txPr>
        <a:bodyPr/>
        <a:lstStyle/>
        <a:p>
          <a:pPr>
            <a:defRPr sz="920" b="0" i="0" u="none" strike="noStrike" baseline="0">
              <a:solidFill>
                <a:srgbClr val="000000"/>
              </a:solidFill>
              <a:latin typeface="ＭＳ Ｐゴシック"/>
              <a:ea typeface="ＭＳ Ｐゴシック"/>
              <a:cs typeface="ＭＳ Ｐゴシック"/>
            </a:defRPr>
          </a:pPr>
          <a:endParaRPr lang="ja-JP"/>
        </a:p>
      </c:txPr>
    </c:legend>
    <c:plotVisOnly val="1"/>
    <c:dispBlanksAs val="zero"/>
    <c:showDLblsOverMax val="0"/>
  </c:chart>
  <c:spPr>
    <a:solidFill>
      <a:srgbClr val="FFFFFF"/>
    </a:solidFill>
    <a:ln w="9525">
      <a:noFill/>
    </a:ln>
  </c:spPr>
  <c:txPr>
    <a:bodyPr/>
    <a:lstStyle/>
    <a:p>
      <a:pPr>
        <a:defRPr sz="3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0" i="0" u="none" strike="noStrike" baseline="0">
                <a:solidFill>
                  <a:srgbClr val="000000"/>
                </a:solidFill>
                <a:latin typeface="ＭＳ Ｐゴシック"/>
                <a:ea typeface="ＭＳ Ｐゴシック"/>
                <a:cs typeface="ＭＳ Ｐゴシック"/>
              </a:defRPr>
            </a:pPr>
            <a:r>
              <a:rPr lang="ja-JP" altLang="en-US"/>
              <a:t>国内船</a:t>
            </a:r>
          </a:p>
        </c:rich>
      </c:tx>
      <c:layout>
        <c:manualLayout>
          <c:xMode val="edge"/>
          <c:yMode val="edge"/>
          <c:x val="0.41441557829223441"/>
          <c:y val="3.9325573433755562E-2"/>
        </c:manualLayout>
      </c:layout>
      <c:overlay val="0"/>
      <c:spPr>
        <a:noFill/>
        <a:ln w="25400">
          <a:noFill/>
        </a:ln>
      </c:spPr>
    </c:title>
    <c:autoTitleDeleted val="0"/>
    <c:plotArea>
      <c:layout>
        <c:manualLayout>
          <c:layoutTarget val="inner"/>
          <c:xMode val="edge"/>
          <c:yMode val="edge"/>
          <c:x val="5.8355551036822557E-2"/>
          <c:y val="0.35944720681028969"/>
          <c:w val="0.29177775518411281"/>
          <c:h val="0.50691272755297256"/>
        </c:manualLayout>
      </c:layout>
      <c:pieChart>
        <c:varyColors val="1"/>
        <c:ser>
          <c:idx val="0"/>
          <c:order val="0"/>
          <c:tx>
            <c:strRef>
              <c:f>用途別!$B$3</c:f>
              <c:strCache>
                <c:ptCount val="1"/>
                <c:pt idx="0">
                  <c:v>国内船</c:v>
                </c:pt>
              </c:strCache>
            </c:strRef>
          </c:tx>
          <c:spPr>
            <a:solidFill>
              <a:srgbClr val="9999FF"/>
            </a:solidFill>
            <a:ln w="12700">
              <a:solidFill>
                <a:srgbClr val="000000"/>
              </a:solidFill>
              <a:prstDash val="solid"/>
            </a:ln>
          </c:spPr>
          <c:dPt>
            <c:idx val="0"/>
            <c:bubble3D val="0"/>
            <c:spPr>
              <a:solidFill>
                <a:srgbClr val="FFFFFF"/>
              </a:solidFill>
              <a:ln w="25400">
                <a:noFill/>
              </a:ln>
            </c:spPr>
            <c:extLst>
              <c:ext xmlns:c16="http://schemas.microsoft.com/office/drawing/2014/chart" uri="{C3380CC4-5D6E-409C-BE32-E72D297353CC}">
                <c16:uniqueId val="{00000000-DCA3-451D-ACC1-E5E698707313}"/>
              </c:ext>
            </c:extLst>
          </c:dPt>
          <c:dPt>
            <c:idx val="1"/>
            <c:bubble3D val="0"/>
            <c:spPr>
              <a:solidFill>
                <a:srgbClr val="FFFFFF"/>
              </a:solidFill>
              <a:ln w="12700">
                <a:solidFill>
                  <a:srgbClr val="000000"/>
                </a:solidFill>
                <a:prstDash val="solid"/>
              </a:ln>
            </c:spPr>
            <c:extLst>
              <c:ext xmlns:c16="http://schemas.microsoft.com/office/drawing/2014/chart" uri="{C3380CC4-5D6E-409C-BE32-E72D297353CC}">
                <c16:uniqueId val="{00000001-DCA3-451D-ACC1-E5E698707313}"/>
              </c:ext>
            </c:extLst>
          </c:dPt>
          <c:dPt>
            <c:idx val="2"/>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extLst>
              <c:ext xmlns:c16="http://schemas.microsoft.com/office/drawing/2014/chart" uri="{C3380CC4-5D6E-409C-BE32-E72D297353CC}">
                <c16:uniqueId val="{00000002-DCA3-451D-ACC1-E5E698707313}"/>
              </c:ext>
            </c:extLst>
          </c:dPt>
          <c:dPt>
            <c:idx val="3"/>
            <c:bubble3D val="0"/>
            <c:spPr>
              <a:solidFill>
                <a:srgbClr val="000000"/>
              </a:solidFill>
              <a:ln w="12700">
                <a:solidFill>
                  <a:srgbClr val="000000"/>
                </a:solidFill>
                <a:prstDash val="solid"/>
              </a:ln>
            </c:spPr>
            <c:extLst>
              <c:ext xmlns:c16="http://schemas.microsoft.com/office/drawing/2014/chart" uri="{C3380CC4-5D6E-409C-BE32-E72D297353CC}">
                <c16:uniqueId val="{00000003-DCA3-451D-ACC1-E5E698707313}"/>
              </c:ext>
            </c:extLst>
          </c:dPt>
          <c:dPt>
            <c:idx val="4"/>
            <c:bubble3D val="0"/>
            <c:spPr>
              <a:blipFill dpi="0" rotWithShape="0">
                <a:blip xmlns:r="http://schemas.openxmlformats.org/officeDocument/2006/relationships" r:embed="rId2"/>
                <a:srcRect/>
                <a:tile tx="0" ty="0" sx="100000" sy="100000" flip="none" algn="tl"/>
              </a:blipFill>
              <a:ln w="12700">
                <a:solidFill>
                  <a:srgbClr val="000000"/>
                </a:solidFill>
                <a:prstDash val="solid"/>
              </a:ln>
            </c:spPr>
            <c:extLst>
              <c:ext xmlns:c16="http://schemas.microsoft.com/office/drawing/2014/chart" uri="{C3380CC4-5D6E-409C-BE32-E72D297353CC}">
                <c16:uniqueId val="{00000004-DCA3-451D-ACC1-E5E698707313}"/>
              </c:ext>
            </c:extLst>
          </c:dPt>
          <c:dPt>
            <c:idx val="5"/>
            <c:bubble3D val="0"/>
            <c:spPr>
              <a:blipFill dpi="0" rotWithShape="0">
                <a:blip xmlns:r="http://schemas.openxmlformats.org/officeDocument/2006/relationships" r:embed="rId3"/>
                <a:srcRect/>
                <a:tile tx="0" ty="0" sx="100000" sy="100000" flip="none" algn="tl"/>
              </a:blipFill>
              <a:ln w="12700">
                <a:solidFill>
                  <a:srgbClr val="000000"/>
                </a:solidFill>
                <a:prstDash val="solid"/>
              </a:ln>
            </c:spPr>
            <c:extLst>
              <c:ext xmlns:c16="http://schemas.microsoft.com/office/drawing/2014/chart" uri="{C3380CC4-5D6E-409C-BE32-E72D297353CC}">
                <c16:uniqueId val="{00000005-DCA3-451D-ACC1-E5E698707313}"/>
              </c:ext>
            </c:extLst>
          </c:dPt>
          <c:dPt>
            <c:idx val="6"/>
            <c:bubble3D val="0"/>
            <c:spPr>
              <a:blipFill dpi="0" rotWithShape="0">
                <a:blip xmlns:r="http://schemas.openxmlformats.org/officeDocument/2006/relationships" r:embed="rId4"/>
                <a:srcRect/>
                <a:tile tx="0" ty="0" sx="100000" sy="100000" flip="none" algn="tl"/>
              </a:blipFill>
              <a:ln w="12700">
                <a:solidFill>
                  <a:srgbClr val="000000"/>
                </a:solidFill>
                <a:prstDash val="solid"/>
              </a:ln>
            </c:spPr>
            <c:extLst>
              <c:ext xmlns:c16="http://schemas.microsoft.com/office/drawing/2014/chart" uri="{C3380CC4-5D6E-409C-BE32-E72D297353CC}">
                <c16:uniqueId val="{00000006-DCA3-451D-ACC1-E5E698707313}"/>
              </c:ext>
            </c:extLst>
          </c:dPt>
          <c:dPt>
            <c:idx val="7"/>
            <c:bubble3D val="0"/>
            <c:spPr>
              <a:blipFill dpi="0" rotWithShape="0">
                <a:blip xmlns:r="http://schemas.openxmlformats.org/officeDocument/2006/relationships" r:embed="rId5"/>
                <a:srcRect/>
                <a:tile tx="0" ty="0" sx="100000" sy="100000" flip="none" algn="tl"/>
              </a:blipFill>
              <a:ln w="12700">
                <a:solidFill>
                  <a:srgbClr val="000000"/>
                </a:solidFill>
                <a:prstDash val="solid"/>
              </a:ln>
            </c:spPr>
            <c:extLst>
              <c:ext xmlns:c16="http://schemas.microsoft.com/office/drawing/2014/chart" uri="{C3380CC4-5D6E-409C-BE32-E72D297353CC}">
                <c16:uniqueId val="{00000007-DCA3-451D-ACC1-E5E698707313}"/>
              </c:ext>
            </c:extLst>
          </c:dPt>
          <c:dPt>
            <c:idx val="8"/>
            <c:bubble3D val="0"/>
            <c:spPr>
              <a:noFill/>
              <a:ln w="25400">
                <a:noFill/>
              </a:ln>
            </c:spPr>
            <c:extLst>
              <c:ext xmlns:c16="http://schemas.microsoft.com/office/drawing/2014/chart" uri="{C3380CC4-5D6E-409C-BE32-E72D297353CC}">
                <c16:uniqueId val="{00000008-DCA3-451D-ACC1-E5E698707313}"/>
              </c:ext>
            </c:extLst>
          </c:dPt>
          <c:cat>
            <c:strRef>
              <c:f>用途別!$A$4:$A$12</c:f>
              <c:strCache>
                <c:ptCount val="9"/>
                <c:pt idx="0">
                  <c:v>                   隻　　　％</c:v>
                </c:pt>
                <c:pt idx="1">
                  <c:v>貨  物  船      3     42.9</c:v>
                </c:pt>
                <c:pt idx="2">
                  <c:v>貨  客  船      0     　-</c:v>
                </c:pt>
                <c:pt idx="3">
                  <c:v>客       船　    0     　-</c:v>
                </c:pt>
                <c:pt idx="4">
                  <c:v>航  送  船      1     14.3</c:v>
                </c:pt>
                <c:pt idx="5">
                  <c:v>油  送  船      0     　-</c:v>
                </c:pt>
                <c:pt idx="6">
                  <c:v>漁       船　    0     　-</c:v>
                </c:pt>
                <c:pt idx="7">
                  <c:v>そ  の  他      3     42.9</c:v>
                </c:pt>
                <c:pt idx="8">
                  <c:v>合  計  値     7</c:v>
                </c:pt>
              </c:strCache>
            </c:strRef>
          </c:cat>
          <c:val>
            <c:numRef>
              <c:f>用途別!$B$4:$B$12</c:f>
              <c:numCache>
                <c:formatCode>#,##0_);[Red]\(#,##0\)</c:formatCode>
                <c:ptCount val="9"/>
                <c:pt idx="1">
                  <c:v>3</c:v>
                </c:pt>
                <c:pt idx="2">
                  <c:v>0</c:v>
                </c:pt>
                <c:pt idx="3">
                  <c:v>0</c:v>
                </c:pt>
                <c:pt idx="4">
                  <c:v>1</c:v>
                </c:pt>
                <c:pt idx="5">
                  <c:v>0</c:v>
                </c:pt>
                <c:pt idx="6">
                  <c:v>0</c:v>
                </c:pt>
                <c:pt idx="7">
                  <c:v>3</c:v>
                </c:pt>
                <c:pt idx="8" formatCode="General">
                  <c:v>0</c:v>
                </c:pt>
              </c:numCache>
            </c:numRef>
          </c:val>
          <c:extLst>
            <c:ext xmlns:c16="http://schemas.microsoft.com/office/drawing/2014/chart" uri="{C3380CC4-5D6E-409C-BE32-E72D297353CC}">
              <c16:uniqueId val="{00000009-DCA3-451D-ACC1-E5E698707313}"/>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40540650981501564"/>
          <c:y val="0.15730400547757617"/>
          <c:w val="0.47747874330079992"/>
          <c:h val="0.79213682528814333"/>
        </c:manualLayout>
      </c:layout>
      <c:overlay val="0"/>
      <c:spPr>
        <a:solidFill>
          <a:srgbClr val="FFFFFF"/>
        </a:solidFill>
        <a:ln w="25400">
          <a:noFill/>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zero"/>
    <c:showDLblsOverMax val="0"/>
  </c:chart>
  <c:spPr>
    <a:solidFill>
      <a:srgbClr val="FFFFFF"/>
    </a:solidFill>
    <a:ln w="9525">
      <a:noFill/>
    </a:ln>
  </c:spPr>
  <c:txPr>
    <a:bodyPr/>
    <a:lstStyle/>
    <a:p>
      <a:pPr>
        <a:defRPr sz="3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lockText="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Button" lockText="1"/>
</file>

<file path=xl/ctrlProps/ctrlProp280.xml><?xml version="1.0" encoding="utf-8"?>
<formControlPr xmlns="http://schemas.microsoft.com/office/spreadsheetml/2009/9/main" objectType="Button" lockText="1"/>
</file>

<file path=xl/ctrlProps/ctrlProp281.xml><?xml version="1.0" encoding="utf-8"?>
<formControlPr xmlns="http://schemas.microsoft.com/office/spreadsheetml/2009/9/main" objectType="Button" lockText="1"/>
</file>

<file path=xl/ctrlProps/ctrlProp282.xml><?xml version="1.0" encoding="utf-8"?>
<formControlPr xmlns="http://schemas.microsoft.com/office/spreadsheetml/2009/9/main" objectType="Button" lockText="1"/>
</file>

<file path=xl/ctrlProps/ctrlProp283.xml><?xml version="1.0" encoding="utf-8"?>
<formControlPr xmlns="http://schemas.microsoft.com/office/spreadsheetml/2009/9/main" objectType="Button" lockText="1"/>
</file>

<file path=xl/ctrlProps/ctrlProp284.xml><?xml version="1.0" encoding="utf-8"?>
<formControlPr xmlns="http://schemas.microsoft.com/office/spreadsheetml/2009/9/main" objectType="Button" lockText="1"/>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lockText="1"/>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lockText="1"/>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lockText="1"/>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editAs="oneCell">
    <xdr:from>
      <xdr:col>6</xdr:col>
      <xdr:colOff>200025</xdr:colOff>
      <xdr:row>44</xdr:row>
      <xdr:rowOff>114300</xdr:rowOff>
    </xdr:from>
    <xdr:to>
      <xdr:col>18</xdr:col>
      <xdr:colOff>0</xdr:colOff>
      <xdr:row>49</xdr:row>
      <xdr:rowOff>133350</xdr:rowOff>
    </xdr:to>
    <xdr:pic>
      <xdr:nvPicPr>
        <xdr:cNvPr id="2" name="Picture 2">
          <a:extLst>
            <a:ext uri="{FF2B5EF4-FFF2-40B4-BE49-F238E27FC236}">
              <a16:creationId xmlns:a16="http://schemas.microsoft.com/office/drawing/2014/main" id="{FAE5E78C-72E6-4E83-B1E4-EB8390856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25600" y="8048625"/>
          <a:ext cx="266065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11</xdr:row>
      <xdr:rowOff>66675</xdr:rowOff>
    </xdr:from>
    <xdr:to>
      <xdr:col>2</xdr:col>
      <xdr:colOff>6315075</xdr:colOff>
      <xdr:row>11</xdr:row>
      <xdr:rowOff>1962150</xdr:rowOff>
    </xdr:to>
    <xdr:graphicFrame macro="">
      <xdr:nvGraphicFramePr>
        <xdr:cNvPr id="3252371" name="Chart 1">
          <a:extLst>
            <a:ext uri="{FF2B5EF4-FFF2-40B4-BE49-F238E27FC236}">
              <a16:creationId xmlns:a16="http://schemas.microsoft.com/office/drawing/2014/main" id="{00000000-0008-0000-0300-000093A03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409575</xdr:colOff>
      <xdr:row>16</xdr:row>
      <xdr:rowOff>19050</xdr:rowOff>
    </xdr:from>
    <xdr:to>
      <xdr:col>2</xdr:col>
      <xdr:colOff>2952750</xdr:colOff>
      <xdr:row>16</xdr:row>
      <xdr:rowOff>1800225</xdr:rowOff>
    </xdr:to>
    <xdr:graphicFrame macro="">
      <xdr:nvGraphicFramePr>
        <xdr:cNvPr id="3252372" name="Chart 2">
          <a:extLst>
            <a:ext uri="{FF2B5EF4-FFF2-40B4-BE49-F238E27FC236}">
              <a16:creationId xmlns:a16="http://schemas.microsoft.com/office/drawing/2014/main" id="{00000000-0008-0000-0300-000094A03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2971800</xdr:colOff>
      <xdr:row>16</xdr:row>
      <xdr:rowOff>28575</xdr:rowOff>
    </xdr:from>
    <xdr:to>
      <xdr:col>2</xdr:col>
      <xdr:colOff>6172200</xdr:colOff>
      <xdr:row>16</xdr:row>
      <xdr:rowOff>1800225</xdr:rowOff>
    </xdr:to>
    <xdr:graphicFrame macro="">
      <xdr:nvGraphicFramePr>
        <xdr:cNvPr id="3252373" name="Chart 3">
          <a:extLst>
            <a:ext uri="{FF2B5EF4-FFF2-40B4-BE49-F238E27FC236}">
              <a16:creationId xmlns:a16="http://schemas.microsoft.com/office/drawing/2014/main" id="{00000000-0008-0000-0300-000095A03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5483225</xdr:colOff>
      <xdr:row>11</xdr:row>
      <xdr:rowOff>1534794</xdr:rowOff>
    </xdr:from>
    <xdr:to>
      <xdr:col>3</xdr:col>
      <xdr:colOff>114300</xdr:colOff>
      <xdr:row>11</xdr:row>
      <xdr:rowOff>1730375</xdr:rowOff>
    </xdr:to>
    <xdr:sp macro="" textlink="">
      <xdr:nvSpPr>
        <xdr:cNvPr id="20" name="txtYear0000">
          <a:extLst>
            <a:ext uri="{FF2B5EF4-FFF2-40B4-BE49-F238E27FC236}">
              <a16:creationId xmlns:a16="http://schemas.microsoft.com/office/drawing/2014/main" id="{00000000-0008-0000-0300-000014000000}"/>
            </a:ext>
          </a:extLst>
        </xdr:cNvPr>
        <xdr:cNvSpPr txBox="1"/>
      </xdr:nvSpPr>
      <xdr:spPr>
        <a:xfrm>
          <a:off x="6197600" y="4735194"/>
          <a:ext cx="612775" cy="1955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800">
              <a:latin typeface="+mn-ea"/>
              <a:ea typeface="+mn-ea"/>
            </a:rPr>
            <a:t>令和</a:t>
          </a:r>
          <a:r>
            <a:rPr kumimoji="1" lang="en-US" altLang="ja-JP" sz="800">
              <a:latin typeface="+mn-ea"/>
              <a:ea typeface="+mn-ea"/>
            </a:rPr>
            <a:t>8</a:t>
          </a:r>
          <a:r>
            <a:rPr kumimoji="1" lang="ja-JP" altLang="en-US" sz="800">
              <a:latin typeface="+mn-ea"/>
              <a:ea typeface="+mn-ea"/>
            </a:rPr>
            <a:t>年</a:t>
          </a:r>
        </a:p>
      </xdr:txBody>
    </xdr:sp>
    <xdr:clientData/>
  </xdr:twoCellAnchor>
  <xdr:twoCellAnchor>
    <xdr:from>
      <xdr:col>2</xdr:col>
      <xdr:colOff>2686685</xdr:colOff>
      <xdr:row>11</xdr:row>
      <xdr:rowOff>1511300</xdr:rowOff>
    </xdr:from>
    <xdr:to>
      <xdr:col>2</xdr:col>
      <xdr:colOff>3448685</xdr:colOff>
      <xdr:row>11</xdr:row>
      <xdr:rowOff>1701800</xdr:rowOff>
    </xdr:to>
    <xdr:sp macro="" textlink="">
      <xdr:nvSpPr>
        <xdr:cNvPr id="21" name="txtYear1111">
          <a:extLst>
            <a:ext uri="{FF2B5EF4-FFF2-40B4-BE49-F238E27FC236}">
              <a16:creationId xmlns:a16="http://schemas.microsoft.com/office/drawing/2014/main" id="{00000000-0008-0000-0300-000015000000}"/>
            </a:ext>
          </a:extLst>
        </xdr:cNvPr>
        <xdr:cNvSpPr txBox="1"/>
      </xdr:nvSpPr>
      <xdr:spPr>
        <a:xfrm>
          <a:off x="3401060" y="4711700"/>
          <a:ext cx="76200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1"/>
        <a:lstStyle/>
        <a:p>
          <a:r>
            <a:rPr kumimoji="1" lang="ja-JP" altLang="en-US" sz="800"/>
            <a:t>令和</a:t>
          </a:r>
          <a:r>
            <a:rPr kumimoji="1" lang="en-US" altLang="ja-JP" sz="800"/>
            <a:t>7</a:t>
          </a:r>
          <a:r>
            <a:rPr kumimoji="1" lang="ja-JP" altLang="en-US" sz="800"/>
            <a:t>年</a:t>
          </a:r>
        </a:p>
      </xdr:txBody>
    </xdr:sp>
    <xdr:clientData/>
  </xdr:twoCellAnchor>
  <xdr:twoCellAnchor>
    <xdr:from>
      <xdr:col>1</xdr:col>
      <xdr:colOff>507364</xdr:colOff>
      <xdr:row>11</xdr:row>
      <xdr:rowOff>1543050</xdr:rowOff>
    </xdr:from>
    <xdr:to>
      <xdr:col>2</xdr:col>
      <xdr:colOff>561211</xdr:colOff>
      <xdr:row>11</xdr:row>
      <xdr:rowOff>1701800</xdr:rowOff>
    </xdr:to>
    <xdr:sp macro="" textlink="">
      <xdr:nvSpPr>
        <xdr:cNvPr id="23" name="txtYear2222">
          <a:extLst>
            <a:ext uri="{FF2B5EF4-FFF2-40B4-BE49-F238E27FC236}">
              <a16:creationId xmlns:a16="http://schemas.microsoft.com/office/drawing/2014/main" id="{00000000-0008-0000-0300-000017000000}"/>
            </a:ext>
          </a:extLst>
        </xdr:cNvPr>
        <xdr:cNvSpPr txBox="1"/>
      </xdr:nvSpPr>
      <xdr:spPr>
        <a:xfrm>
          <a:off x="621664" y="4743450"/>
          <a:ext cx="653922" cy="158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1"/>
        <a:lstStyle/>
        <a:p>
          <a:r>
            <a:rPr kumimoji="1" lang="ja-JP" altLang="en-US" sz="800"/>
            <a:t>令和</a:t>
          </a:r>
          <a:r>
            <a:rPr kumimoji="1" lang="en-US" altLang="ja-JP" sz="800"/>
            <a:t>6</a:t>
          </a:r>
          <a:r>
            <a:rPr kumimoji="1" lang="ja-JP" altLang="en-US" sz="800"/>
            <a:t>年</a:t>
          </a:r>
        </a:p>
      </xdr:txBody>
    </xdr:sp>
    <xdr:clientData/>
  </xdr:twoCellAnchor>
  <xdr:twoCellAnchor>
    <xdr:from>
      <xdr:col>1</xdr:col>
      <xdr:colOff>238125</xdr:colOff>
      <xdr:row>20</xdr:row>
      <xdr:rowOff>0</xdr:rowOff>
    </xdr:from>
    <xdr:to>
      <xdr:col>2</xdr:col>
      <xdr:colOff>6334125</xdr:colOff>
      <xdr:row>21</xdr:row>
      <xdr:rowOff>0</xdr:rowOff>
    </xdr:to>
    <xdr:graphicFrame macro="">
      <xdr:nvGraphicFramePr>
        <xdr:cNvPr id="3252377" name="Chart 4">
          <a:extLst>
            <a:ext uri="{FF2B5EF4-FFF2-40B4-BE49-F238E27FC236}">
              <a16:creationId xmlns:a16="http://schemas.microsoft.com/office/drawing/2014/main" id="{00000000-0008-0000-0300-000099A03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5445760</xdr:colOff>
      <xdr:row>20</xdr:row>
      <xdr:rowOff>2150743</xdr:rowOff>
    </xdr:from>
    <xdr:to>
      <xdr:col>3</xdr:col>
      <xdr:colOff>123825</xdr:colOff>
      <xdr:row>20</xdr:row>
      <xdr:rowOff>2346324</xdr:rowOff>
    </xdr:to>
    <xdr:sp macro="" textlink="">
      <xdr:nvSpPr>
        <xdr:cNvPr id="4" name="txtYear3333">
          <a:extLst>
            <a:ext uri="{FF2B5EF4-FFF2-40B4-BE49-F238E27FC236}">
              <a16:creationId xmlns:a16="http://schemas.microsoft.com/office/drawing/2014/main" id="{00000000-0008-0000-0300-000004000000}"/>
            </a:ext>
          </a:extLst>
        </xdr:cNvPr>
        <xdr:cNvSpPr txBox="1"/>
      </xdr:nvSpPr>
      <xdr:spPr>
        <a:xfrm>
          <a:off x="6160135" y="10504168"/>
          <a:ext cx="659765" cy="1955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800">
              <a:latin typeface="+mn-ea"/>
              <a:ea typeface="+mn-ea"/>
            </a:rPr>
            <a:t>令和</a:t>
          </a:r>
          <a:r>
            <a:rPr kumimoji="1" lang="en-US" altLang="ja-JP" sz="800">
              <a:latin typeface="+mn-ea"/>
              <a:ea typeface="+mn-ea"/>
            </a:rPr>
            <a:t>8</a:t>
          </a:r>
          <a:r>
            <a:rPr kumimoji="1" lang="ja-JP" altLang="en-US" sz="800">
              <a:latin typeface="+mn-ea"/>
              <a:ea typeface="+mn-ea"/>
            </a:rPr>
            <a:t>年</a:t>
          </a:r>
        </a:p>
      </xdr:txBody>
    </xdr:sp>
    <xdr:clientData/>
  </xdr:twoCellAnchor>
  <xdr:twoCellAnchor>
    <xdr:from>
      <xdr:col>2</xdr:col>
      <xdr:colOff>2522220</xdr:colOff>
      <xdr:row>20</xdr:row>
      <xdr:rowOff>2159000</xdr:rowOff>
    </xdr:from>
    <xdr:to>
      <xdr:col>2</xdr:col>
      <xdr:colOff>3284220</xdr:colOff>
      <xdr:row>20</xdr:row>
      <xdr:rowOff>2349500</xdr:rowOff>
    </xdr:to>
    <xdr:sp macro="" textlink="">
      <xdr:nvSpPr>
        <xdr:cNvPr id="5" name="txtYear4444">
          <a:extLst>
            <a:ext uri="{FF2B5EF4-FFF2-40B4-BE49-F238E27FC236}">
              <a16:creationId xmlns:a16="http://schemas.microsoft.com/office/drawing/2014/main" id="{00000000-0008-0000-0300-000005000000}"/>
            </a:ext>
          </a:extLst>
        </xdr:cNvPr>
        <xdr:cNvSpPr txBox="1"/>
      </xdr:nvSpPr>
      <xdr:spPr>
        <a:xfrm>
          <a:off x="3236595" y="10512425"/>
          <a:ext cx="76200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1"/>
        <a:lstStyle/>
        <a:p>
          <a:r>
            <a:rPr kumimoji="1" lang="ja-JP" altLang="en-US" sz="800"/>
            <a:t>令和</a:t>
          </a:r>
          <a:r>
            <a:rPr kumimoji="1" lang="en-US" altLang="ja-JP" sz="800"/>
            <a:t>7</a:t>
          </a:r>
          <a:r>
            <a:rPr kumimoji="1" lang="ja-JP" altLang="en-US" sz="800"/>
            <a:t>年</a:t>
          </a:r>
        </a:p>
      </xdr:txBody>
    </xdr:sp>
    <xdr:clientData/>
  </xdr:twoCellAnchor>
  <xdr:twoCellAnchor>
    <xdr:from>
      <xdr:col>1</xdr:col>
      <xdr:colOff>419099</xdr:colOff>
      <xdr:row>20</xdr:row>
      <xdr:rowOff>2190750</xdr:rowOff>
    </xdr:from>
    <xdr:to>
      <xdr:col>2</xdr:col>
      <xdr:colOff>469771</xdr:colOff>
      <xdr:row>20</xdr:row>
      <xdr:rowOff>2349500</xdr:rowOff>
    </xdr:to>
    <xdr:sp macro="" textlink="">
      <xdr:nvSpPr>
        <xdr:cNvPr id="6" name="txtYear5555">
          <a:extLst>
            <a:ext uri="{FF2B5EF4-FFF2-40B4-BE49-F238E27FC236}">
              <a16:creationId xmlns:a16="http://schemas.microsoft.com/office/drawing/2014/main" id="{00000000-0008-0000-0300-000006000000}"/>
            </a:ext>
          </a:extLst>
        </xdr:cNvPr>
        <xdr:cNvSpPr txBox="1"/>
      </xdr:nvSpPr>
      <xdr:spPr>
        <a:xfrm>
          <a:off x="533399" y="10544175"/>
          <a:ext cx="650747" cy="158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1"/>
        <a:lstStyle/>
        <a:p>
          <a:r>
            <a:rPr kumimoji="1" lang="ja-JP" altLang="en-US" sz="800"/>
            <a:t>令和</a:t>
          </a:r>
          <a:r>
            <a:rPr kumimoji="1" lang="en-US" altLang="ja-JP" sz="800"/>
            <a:t>6</a:t>
          </a:r>
          <a:r>
            <a:rPr kumimoji="1" lang="ja-JP" altLang="en-US" sz="800"/>
            <a:t>年</a:t>
          </a:r>
        </a:p>
      </xdr:txBody>
    </xdr:sp>
    <xdr:clientData/>
  </xdr:twoCellAnchor>
  <xdr:twoCellAnchor>
    <xdr:from>
      <xdr:col>1</xdr:col>
      <xdr:colOff>179070</xdr:colOff>
      <xdr:row>20</xdr:row>
      <xdr:rowOff>66675</xdr:rowOff>
    </xdr:from>
    <xdr:to>
      <xdr:col>2</xdr:col>
      <xdr:colOff>283845</xdr:colOff>
      <xdr:row>20</xdr:row>
      <xdr:rowOff>257175</xdr:rowOff>
    </xdr:to>
    <xdr:sp macro="" textlink="">
      <xdr:nvSpPr>
        <xdr:cNvPr id="8" name="txtYear1111">
          <a:extLst>
            <a:ext uri="{FF2B5EF4-FFF2-40B4-BE49-F238E27FC236}">
              <a16:creationId xmlns:a16="http://schemas.microsoft.com/office/drawing/2014/main" id="{00000000-0008-0000-0300-000008000000}"/>
            </a:ext>
          </a:extLst>
        </xdr:cNvPr>
        <xdr:cNvSpPr txBox="1"/>
      </xdr:nvSpPr>
      <xdr:spPr>
        <a:xfrm>
          <a:off x="302895" y="8429625"/>
          <a:ext cx="76200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1"/>
        <a:lstStyle/>
        <a:p>
          <a:r>
            <a:rPr kumimoji="1" lang="ja-JP" altLang="en-US" sz="800"/>
            <a:t>単位：千円</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50800</xdr:colOff>
          <xdr:row>0</xdr:row>
          <xdr:rowOff>0</xdr:rowOff>
        </xdr:from>
        <xdr:to>
          <xdr:col>3</xdr:col>
          <xdr:colOff>400050</xdr:colOff>
          <xdr:row>0</xdr:row>
          <xdr:rowOff>0</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400-00000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メニューに戻る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58" name="Button 2" hidden="1">
              <a:extLst>
                <a:ext uri="{63B3BB69-23CF-44E3-9099-C40C66FF867C}">
                  <a14:compatExt spid="_x0000_s19458"/>
                </a:ext>
                <a:ext uri="{FF2B5EF4-FFF2-40B4-BE49-F238E27FC236}">
                  <a16:creationId xmlns:a16="http://schemas.microsoft.com/office/drawing/2014/main" id="{00000000-0008-0000-0400-00000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59" name="Button 3" hidden="1">
              <a:extLst>
                <a:ext uri="{63B3BB69-23CF-44E3-9099-C40C66FF867C}">
                  <a14:compatExt spid="_x0000_s19459"/>
                </a:ext>
                <a:ext uri="{FF2B5EF4-FFF2-40B4-BE49-F238E27FC236}">
                  <a16:creationId xmlns:a16="http://schemas.microsoft.com/office/drawing/2014/main" id="{00000000-0008-0000-0400-00000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0" name="Button 4" hidden="1">
              <a:extLst>
                <a:ext uri="{63B3BB69-23CF-44E3-9099-C40C66FF867C}">
                  <a14:compatExt spid="_x0000_s19460"/>
                </a:ext>
                <a:ext uri="{FF2B5EF4-FFF2-40B4-BE49-F238E27FC236}">
                  <a16:creationId xmlns:a16="http://schemas.microsoft.com/office/drawing/2014/main" id="{00000000-0008-0000-0400-00000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1" name="Button 5" hidden="1">
              <a:extLst>
                <a:ext uri="{63B3BB69-23CF-44E3-9099-C40C66FF867C}">
                  <a14:compatExt spid="_x0000_s19461"/>
                </a:ext>
                <a:ext uri="{FF2B5EF4-FFF2-40B4-BE49-F238E27FC236}">
                  <a16:creationId xmlns:a16="http://schemas.microsoft.com/office/drawing/2014/main" id="{00000000-0008-0000-0400-00000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2" name="Button 6" hidden="1">
              <a:extLst>
                <a:ext uri="{63B3BB69-23CF-44E3-9099-C40C66FF867C}">
                  <a14:compatExt spid="_x0000_s19462"/>
                </a:ext>
                <a:ext uri="{FF2B5EF4-FFF2-40B4-BE49-F238E27FC236}">
                  <a16:creationId xmlns:a16="http://schemas.microsoft.com/office/drawing/2014/main" id="{00000000-0008-0000-0400-00000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3" name="Button 7" hidden="1">
              <a:extLst>
                <a:ext uri="{63B3BB69-23CF-44E3-9099-C40C66FF867C}">
                  <a14:compatExt spid="_x0000_s19463"/>
                </a:ext>
                <a:ext uri="{FF2B5EF4-FFF2-40B4-BE49-F238E27FC236}">
                  <a16:creationId xmlns:a16="http://schemas.microsoft.com/office/drawing/2014/main" id="{00000000-0008-0000-0400-00000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4" name="Button 8" hidden="1">
              <a:extLst>
                <a:ext uri="{63B3BB69-23CF-44E3-9099-C40C66FF867C}">
                  <a14:compatExt spid="_x0000_s19464"/>
                </a:ext>
                <a:ext uri="{FF2B5EF4-FFF2-40B4-BE49-F238E27FC236}">
                  <a16:creationId xmlns:a16="http://schemas.microsoft.com/office/drawing/2014/main" id="{00000000-0008-0000-0400-00000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5" name="Button 9" hidden="1">
              <a:extLst>
                <a:ext uri="{63B3BB69-23CF-44E3-9099-C40C66FF867C}">
                  <a14:compatExt spid="_x0000_s19465"/>
                </a:ext>
                <a:ext uri="{FF2B5EF4-FFF2-40B4-BE49-F238E27FC236}">
                  <a16:creationId xmlns:a16="http://schemas.microsoft.com/office/drawing/2014/main" id="{00000000-0008-0000-0400-00000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6" name="Button 10" hidden="1">
              <a:extLst>
                <a:ext uri="{63B3BB69-23CF-44E3-9099-C40C66FF867C}">
                  <a14:compatExt spid="_x0000_s19466"/>
                </a:ext>
                <a:ext uri="{FF2B5EF4-FFF2-40B4-BE49-F238E27FC236}">
                  <a16:creationId xmlns:a16="http://schemas.microsoft.com/office/drawing/2014/main" id="{00000000-0008-0000-0400-00000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7" name="Button 11" hidden="1">
              <a:extLst>
                <a:ext uri="{63B3BB69-23CF-44E3-9099-C40C66FF867C}">
                  <a14:compatExt spid="_x0000_s19467"/>
                </a:ext>
                <a:ext uri="{FF2B5EF4-FFF2-40B4-BE49-F238E27FC236}">
                  <a16:creationId xmlns:a16="http://schemas.microsoft.com/office/drawing/2014/main" id="{00000000-0008-0000-0400-00000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8" name="Button 12" hidden="1">
              <a:extLst>
                <a:ext uri="{63B3BB69-23CF-44E3-9099-C40C66FF867C}">
                  <a14:compatExt spid="_x0000_s19468"/>
                </a:ext>
                <a:ext uri="{FF2B5EF4-FFF2-40B4-BE49-F238E27FC236}">
                  <a16:creationId xmlns:a16="http://schemas.microsoft.com/office/drawing/2014/main" id="{00000000-0008-0000-0400-00000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53</xdr:col>
          <xdr:colOff>0</xdr:colOff>
          <xdr:row>0</xdr:row>
          <xdr:rowOff>0</xdr:rowOff>
        </xdr:to>
        <xdr:sp macro="" textlink="">
          <xdr:nvSpPr>
            <xdr:cNvPr id="19469" name="Button 13" hidden="1">
              <a:extLst>
                <a:ext uri="{63B3BB69-23CF-44E3-9099-C40C66FF867C}">
                  <a14:compatExt spid="_x0000_s19469"/>
                </a:ext>
                <a:ext uri="{FF2B5EF4-FFF2-40B4-BE49-F238E27FC236}">
                  <a16:creationId xmlns:a16="http://schemas.microsoft.com/office/drawing/2014/main" id="{00000000-0008-0000-0400-00000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0</xdr:colOff>
          <xdr:row>0</xdr:row>
          <xdr:rowOff>0</xdr:rowOff>
        </xdr:from>
        <xdr:to>
          <xdr:col>42</xdr:col>
          <xdr:colOff>0</xdr:colOff>
          <xdr:row>0</xdr:row>
          <xdr:rowOff>0</xdr:rowOff>
        </xdr:to>
        <xdr:sp macro="" textlink="">
          <xdr:nvSpPr>
            <xdr:cNvPr id="19470" name="Button 14" hidden="1">
              <a:extLst>
                <a:ext uri="{63B3BB69-23CF-44E3-9099-C40C66FF867C}">
                  <a14:compatExt spid="_x0000_s19470"/>
                </a:ext>
                <a:ext uri="{FF2B5EF4-FFF2-40B4-BE49-F238E27FC236}">
                  <a16:creationId xmlns:a16="http://schemas.microsoft.com/office/drawing/2014/main" id="{00000000-0008-0000-0400-00000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12700</xdr:colOff>
          <xdr:row>0</xdr:row>
          <xdr:rowOff>0</xdr:rowOff>
        </xdr:from>
        <xdr:to>
          <xdr:col>43</xdr:col>
          <xdr:colOff>0</xdr:colOff>
          <xdr:row>0</xdr:row>
          <xdr:rowOff>0</xdr:rowOff>
        </xdr:to>
        <xdr:sp macro="" textlink="">
          <xdr:nvSpPr>
            <xdr:cNvPr id="19471" name="Button 15" hidden="1">
              <a:extLst>
                <a:ext uri="{63B3BB69-23CF-44E3-9099-C40C66FF867C}">
                  <a14:compatExt spid="_x0000_s19471"/>
                </a:ext>
                <a:ext uri="{FF2B5EF4-FFF2-40B4-BE49-F238E27FC236}">
                  <a16:creationId xmlns:a16="http://schemas.microsoft.com/office/drawing/2014/main" id="{00000000-0008-0000-0400-00000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43</xdr:col>
          <xdr:colOff>0</xdr:colOff>
          <xdr:row>0</xdr:row>
          <xdr:rowOff>0</xdr:rowOff>
        </xdr:from>
        <xdr:to>
          <xdr:col>43</xdr:col>
          <xdr:colOff>800100</xdr:colOff>
          <xdr:row>0</xdr:row>
          <xdr:rowOff>0</xdr:rowOff>
        </xdr:to>
        <xdr:sp macro="" textlink="">
          <xdr:nvSpPr>
            <xdr:cNvPr id="19472" name="Button 16" hidden="1">
              <a:extLst>
                <a:ext uri="{63B3BB69-23CF-44E3-9099-C40C66FF867C}">
                  <a14:compatExt spid="_x0000_s19472"/>
                </a:ext>
                <a:ext uri="{FF2B5EF4-FFF2-40B4-BE49-F238E27FC236}">
                  <a16:creationId xmlns:a16="http://schemas.microsoft.com/office/drawing/2014/main" id="{00000000-0008-0000-0400-00001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44</xdr:col>
          <xdr:colOff>0</xdr:colOff>
          <xdr:row>0</xdr:row>
          <xdr:rowOff>0</xdr:rowOff>
        </xdr:from>
        <xdr:to>
          <xdr:col>45</xdr:col>
          <xdr:colOff>0</xdr:colOff>
          <xdr:row>0</xdr:row>
          <xdr:rowOff>0</xdr:rowOff>
        </xdr:to>
        <xdr:sp macro="" textlink="">
          <xdr:nvSpPr>
            <xdr:cNvPr id="19473" name="Button 17" hidden="1">
              <a:extLst>
                <a:ext uri="{63B3BB69-23CF-44E3-9099-C40C66FF867C}">
                  <a14:compatExt spid="_x0000_s19473"/>
                </a:ext>
                <a:ext uri="{FF2B5EF4-FFF2-40B4-BE49-F238E27FC236}">
                  <a16:creationId xmlns:a16="http://schemas.microsoft.com/office/drawing/2014/main" id="{00000000-0008-0000-0400-00001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45</xdr:col>
          <xdr:colOff>0</xdr:colOff>
          <xdr:row>0</xdr:row>
          <xdr:rowOff>0</xdr:rowOff>
        </xdr:from>
        <xdr:to>
          <xdr:col>45</xdr:col>
          <xdr:colOff>800100</xdr:colOff>
          <xdr:row>0</xdr:row>
          <xdr:rowOff>0</xdr:rowOff>
        </xdr:to>
        <xdr:sp macro="" textlink="">
          <xdr:nvSpPr>
            <xdr:cNvPr id="19474" name="Button 18" hidden="1">
              <a:extLst>
                <a:ext uri="{63B3BB69-23CF-44E3-9099-C40C66FF867C}">
                  <a14:compatExt spid="_x0000_s19474"/>
                </a:ext>
                <a:ext uri="{FF2B5EF4-FFF2-40B4-BE49-F238E27FC236}">
                  <a16:creationId xmlns:a16="http://schemas.microsoft.com/office/drawing/2014/main" id="{00000000-0008-0000-0400-00001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46</xdr:col>
          <xdr:colOff>0</xdr:colOff>
          <xdr:row>0</xdr:row>
          <xdr:rowOff>0</xdr:rowOff>
        </xdr:from>
        <xdr:to>
          <xdr:col>46</xdr:col>
          <xdr:colOff>800100</xdr:colOff>
          <xdr:row>0</xdr:row>
          <xdr:rowOff>0</xdr:rowOff>
        </xdr:to>
        <xdr:sp macro="" textlink="">
          <xdr:nvSpPr>
            <xdr:cNvPr id="19475" name="Button 19" hidden="1">
              <a:extLst>
                <a:ext uri="{63B3BB69-23CF-44E3-9099-C40C66FF867C}">
                  <a14:compatExt spid="_x0000_s19475"/>
                </a:ext>
                <a:ext uri="{FF2B5EF4-FFF2-40B4-BE49-F238E27FC236}">
                  <a16:creationId xmlns:a16="http://schemas.microsoft.com/office/drawing/2014/main" id="{00000000-0008-0000-0400-00001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0</xdr:colOff>
          <xdr:row>0</xdr:row>
          <xdr:rowOff>0</xdr:rowOff>
        </xdr:from>
        <xdr:to>
          <xdr:col>48</xdr:col>
          <xdr:colOff>0</xdr:colOff>
          <xdr:row>0</xdr:row>
          <xdr:rowOff>0</xdr:rowOff>
        </xdr:to>
        <xdr:sp macro="" textlink="">
          <xdr:nvSpPr>
            <xdr:cNvPr id="19476" name="Button 20" hidden="1">
              <a:extLst>
                <a:ext uri="{63B3BB69-23CF-44E3-9099-C40C66FF867C}">
                  <a14:compatExt spid="_x0000_s19476"/>
                </a:ext>
                <a:ext uri="{FF2B5EF4-FFF2-40B4-BE49-F238E27FC236}">
                  <a16:creationId xmlns:a16="http://schemas.microsoft.com/office/drawing/2014/main" id="{00000000-0008-0000-0400-00001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0</xdr:colOff>
          <xdr:row>0</xdr:row>
          <xdr:rowOff>0</xdr:rowOff>
        </xdr:from>
        <xdr:to>
          <xdr:col>48</xdr:col>
          <xdr:colOff>800100</xdr:colOff>
          <xdr:row>0</xdr:row>
          <xdr:rowOff>0</xdr:rowOff>
        </xdr:to>
        <xdr:sp macro="" textlink="">
          <xdr:nvSpPr>
            <xdr:cNvPr id="19477" name="Button 21" hidden="1">
              <a:extLst>
                <a:ext uri="{63B3BB69-23CF-44E3-9099-C40C66FF867C}">
                  <a14:compatExt spid="_x0000_s19477"/>
                </a:ext>
                <a:ext uri="{FF2B5EF4-FFF2-40B4-BE49-F238E27FC236}">
                  <a16:creationId xmlns:a16="http://schemas.microsoft.com/office/drawing/2014/main" id="{00000000-0008-0000-0400-00001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800100</xdr:colOff>
          <xdr:row>0</xdr:row>
          <xdr:rowOff>0</xdr:rowOff>
        </xdr:from>
        <xdr:to>
          <xdr:col>50</xdr:col>
          <xdr:colOff>0</xdr:colOff>
          <xdr:row>0</xdr:row>
          <xdr:rowOff>0</xdr:rowOff>
        </xdr:to>
        <xdr:sp macro="" textlink="">
          <xdr:nvSpPr>
            <xdr:cNvPr id="19478" name="Button 22" hidden="1">
              <a:extLst>
                <a:ext uri="{63B3BB69-23CF-44E3-9099-C40C66FF867C}">
                  <a14:compatExt spid="_x0000_s19478"/>
                </a:ext>
                <a:ext uri="{FF2B5EF4-FFF2-40B4-BE49-F238E27FC236}">
                  <a16:creationId xmlns:a16="http://schemas.microsoft.com/office/drawing/2014/main" id="{00000000-0008-0000-0400-00001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50</xdr:col>
          <xdr:colOff>0</xdr:colOff>
          <xdr:row>0</xdr:row>
          <xdr:rowOff>0</xdr:rowOff>
        </xdr:from>
        <xdr:to>
          <xdr:col>51</xdr:col>
          <xdr:colOff>0</xdr:colOff>
          <xdr:row>0</xdr:row>
          <xdr:rowOff>0</xdr:rowOff>
        </xdr:to>
        <xdr:sp macro="" textlink="">
          <xdr:nvSpPr>
            <xdr:cNvPr id="19479" name="Button 23" hidden="1">
              <a:extLst>
                <a:ext uri="{63B3BB69-23CF-44E3-9099-C40C66FF867C}">
                  <a14:compatExt spid="_x0000_s19479"/>
                </a:ext>
                <a:ext uri="{FF2B5EF4-FFF2-40B4-BE49-F238E27FC236}">
                  <a16:creationId xmlns:a16="http://schemas.microsoft.com/office/drawing/2014/main" id="{00000000-0008-0000-0400-00001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0</xdr:colOff>
          <xdr:row>0</xdr:row>
          <xdr:rowOff>0</xdr:rowOff>
        </xdr:from>
        <xdr:to>
          <xdr:col>51</xdr:col>
          <xdr:colOff>800100</xdr:colOff>
          <xdr:row>0</xdr:row>
          <xdr:rowOff>0</xdr:rowOff>
        </xdr:to>
        <xdr:sp macro="" textlink="">
          <xdr:nvSpPr>
            <xdr:cNvPr id="19480" name="Button 24" hidden="1">
              <a:extLst>
                <a:ext uri="{63B3BB69-23CF-44E3-9099-C40C66FF867C}">
                  <a14:compatExt spid="_x0000_s19480"/>
                </a:ext>
                <a:ext uri="{FF2B5EF4-FFF2-40B4-BE49-F238E27FC236}">
                  <a16:creationId xmlns:a16="http://schemas.microsoft.com/office/drawing/2014/main" id="{00000000-0008-0000-0400-00001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0</xdr:colOff>
          <xdr:row>0</xdr:row>
          <xdr:rowOff>0</xdr:rowOff>
        </xdr:from>
        <xdr:to>
          <xdr:col>53</xdr:col>
          <xdr:colOff>0</xdr:colOff>
          <xdr:row>0</xdr:row>
          <xdr:rowOff>0</xdr:rowOff>
        </xdr:to>
        <xdr:sp macro="" textlink="">
          <xdr:nvSpPr>
            <xdr:cNvPr id="19481" name="Button 25" hidden="1">
              <a:extLst>
                <a:ext uri="{63B3BB69-23CF-44E3-9099-C40C66FF867C}">
                  <a14:compatExt spid="_x0000_s19481"/>
                </a:ext>
                <a:ext uri="{FF2B5EF4-FFF2-40B4-BE49-F238E27FC236}">
                  <a16:creationId xmlns:a16="http://schemas.microsoft.com/office/drawing/2014/main" id="{00000000-0008-0000-0400-00001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53</xdr:col>
          <xdr:colOff>0</xdr:colOff>
          <xdr:row>0</xdr:row>
          <xdr:rowOff>0</xdr:rowOff>
        </xdr:from>
        <xdr:to>
          <xdr:col>54</xdr:col>
          <xdr:colOff>0</xdr:colOff>
          <xdr:row>0</xdr:row>
          <xdr:rowOff>0</xdr:rowOff>
        </xdr:to>
        <xdr:sp macro="" textlink="">
          <xdr:nvSpPr>
            <xdr:cNvPr id="19482" name="Button 26" hidden="1">
              <a:extLst>
                <a:ext uri="{63B3BB69-23CF-44E3-9099-C40C66FF867C}">
                  <a14:compatExt spid="_x0000_s19482"/>
                </a:ext>
                <a:ext uri="{FF2B5EF4-FFF2-40B4-BE49-F238E27FC236}">
                  <a16:creationId xmlns:a16="http://schemas.microsoft.com/office/drawing/2014/main" id="{00000000-0008-0000-0400-00001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54</xdr:col>
          <xdr:colOff>12700</xdr:colOff>
          <xdr:row>0</xdr:row>
          <xdr:rowOff>0</xdr:rowOff>
        </xdr:from>
        <xdr:to>
          <xdr:col>55</xdr:col>
          <xdr:colOff>0</xdr:colOff>
          <xdr:row>0</xdr:row>
          <xdr:rowOff>0</xdr:rowOff>
        </xdr:to>
        <xdr:sp macro="" textlink="">
          <xdr:nvSpPr>
            <xdr:cNvPr id="19483" name="Button 27" hidden="1">
              <a:extLst>
                <a:ext uri="{63B3BB69-23CF-44E3-9099-C40C66FF867C}">
                  <a14:compatExt spid="_x0000_s19483"/>
                </a:ext>
                <a:ext uri="{FF2B5EF4-FFF2-40B4-BE49-F238E27FC236}">
                  <a16:creationId xmlns:a16="http://schemas.microsoft.com/office/drawing/2014/main" id="{00000000-0008-0000-0400-00001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0</xdr:colOff>
          <xdr:row>0</xdr:row>
          <xdr:rowOff>0</xdr:rowOff>
        </xdr:from>
        <xdr:to>
          <xdr:col>55</xdr:col>
          <xdr:colOff>800100</xdr:colOff>
          <xdr:row>0</xdr:row>
          <xdr:rowOff>0</xdr:rowOff>
        </xdr:to>
        <xdr:sp macro="" textlink="">
          <xdr:nvSpPr>
            <xdr:cNvPr id="19484" name="Button 28" hidden="1">
              <a:extLst>
                <a:ext uri="{63B3BB69-23CF-44E3-9099-C40C66FF867C}">
                  <a14:compatExt spid="_x0000_s19484"/>
                </a:ext>
                <a:ext uri="{FF2B5EF4-FFF2-40B4-BE49-F238E27FC236}">
                  <a16:creationId xmlns:a16="http://schemas.microsoft.com/office/drawing/2014/main" id="{00000000-0008-0000-0400-00001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0</xdr:colOff>
          <xdr:row>0</xdr:row>
          <xdr:rowOff>0</xdr:rowOff>
        </xdr:from>
        <xdr:to>
          <xdr:col>57</xdr:col>
          <xdr:colOff>0</xdr:colOff>
          <xdr:row>0</xdr:row>
          <xdr:rowOff>0</xdr:rowOff>
        </xdr:to>
        <xdr:sp macro="" textlink="">
          <xdr:nvSpPr>
            <xdr:cNvPr id="19485" name="Button 29" hidden="1">
              <a:extLst>
                <a:ext uri="{63B3BB69-23CF-44E3-9099-C40C66FF867C}">
                  <a14:compatExt spid="_x0000_s19485"/>
                </a:ext>
                <a:ext uri="{FF2B5EF4-FFF2-40B4-BE49-F238E27FC236}">
                  <a16:creationId xmlns:a16="http://schemas.microsoft.com/office/drawing/2014/main" id="{00000000-0008-0000-0400-00001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0</xdr:row>
          <xdr:rowOff>0</xdr:rowOff>
        </xdr:from>
        <xdr:to>
          <xdr:col>57</xdr:col>
          <xdr:colOff>800100</xdr:colOff>
          <xdr:row>0</xdr:row>
          <xdr:rowOff>0</xdr:rowOff>
        </xdr:to>
        <xdr:sp macro="" textlink="">
          <xdr:nvSpPr>
            <xdr:cNvPr id="19486" name="Button 30" hidden="1">
              <a:extLst>
                <a:ext uri="{63B3BB69-23CF-44E3-9099-C40C66FF867C}">
                  <a14:compatExt spid="_x0000_s19486"/>
                </a:ext>
                <a:ext uri="{FF2B5EF4-FFF2-40B4-BE49-F238E27FC236}">
                  <a16:creationId xmlns:a16="http://schemas.microsoft.com/office/drawing/2014/main" id="{00000000-0008-0000-0400-00001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0</xdr:colOff>
          <xdr:row>0</xdr:row>
          <xdr:rowOff>0</xdr:rowOff>
        </xdr:from>
        <xdr:to>
          <xdr:col>58</xdr:col>
          <xdr:colOff>800100</xdr:colOff>
          <xdr:row>0</xdr:row>
          <xdr:rowOff>0</xdr:rowOff>
        </xdr:to>
        <xdr:sp macro="" textlink="">
          <xdr:nvSpPr>
            <xdr:cNvPr id="19487" name="Button 31" hidden="1">
              <a:extLst>
                <a:ext uri="{63B3BB69-23CF-44E3-9099-C40C66FF867C}">
                  <a14:compatExt spid="_x0000_s19487"/>
                </a:ext>
                <a:ext uri="{FF2B5EF4-FFF2-40B4-BE49-F238E27FC236}">
                  <a16:creationId xmlns:a16="http://schemas.microsoft.com/office/drawing/2014/main" id="{00000000-0008-0000-0400-00001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59</xdr:col>
          <xdr:colOff>0</xdr:colOff>
          <xdr:row>0</xdr:row>
          <xdr:rowOff>0</xdr:rowOff>
        </xdr:from>
        <xdr:to>
          <xdr:col>60</xdr:col>
          <xdr:colOff>0</xdr:colOff>
          <xdr:row>0</xdr:row>
          <xdr:rowOff>0</xdr:rowOff>
        </xdr:to>
        <xdr:sp macro="" textlink="">
          <xdr:nvSpPr>
            <xdr:cNvPr id="19488" name="Button 32" hidden="1">
              <a:extLst>
                <a:ext uri="{63B3BB69-23CF-44E3-9099-C40C66FF867C}">
                  <a14:compatExt spid="_x0000_s19488"/>
                </a:ext>
                <a:ext uri="{FF2B5EF4-FFF2-40B4-BE49-F238E27FC236}">
                  <a16:creationId xmlns:a16="http://schemas.microsoft.com/office/drawing/2014/main" id="{00000000-0008-0000-0400-00002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0</xdr:colOff>
          <xdr:row>0</xdr:row>
          <xdr:rowOff>0</xdr:rowOff>
        </xdr:from>
        <xdr:to>
          <xdr:col>60</xdr:col>
          <xdr:colOff>800100</xdr:colOff>
          <xdr:row>0</xdr:row>
          <xdr:rowOff>0</xdr:rowOff>
        </xdr:to>
        <xdr:sp macro="" textlink="">
          <xdr:nvSpPr>
            <xdr:cNvPr id="19489" name="Button 33" hidden="1">
              <a:extLst>
                <a:ext uri="{63B3BB69-23CF-44E3-9099-C40C66FF867C}">
                  <a14:compatExt spid="_x0000_s19489"/>
                </a:ext>
                <a:ext uri="{FF2B5EF4-FFF2-40B4-BE49-F238E27FC236}">
                  <a16:creationId xmlns:a16="http://schemas.microsoft.com/office/drawing/2014/main" id="{00000000-0008-0000-0400-00002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800100</xdr:colOff>
          <xdr:row>0</xdr:row>
          <xdr:rowOff>0</xdr:rowOff>
        </xdr:from>
        <xdr:to>
          <xdr:col>62</xdr:col>
          <xdr:colOff>0</xdr:colOff>
          <xdr:row>0</xdr:row>
          <xdr:rowOff>0</xdr:rowOff>
        </xdr:to>
        <xdr:sp macro="" textlink="">
          <xdr:nvSpPr>
            <xdr:cNvPr id="19490" name="Button 34" hidden="1">
              <a:extLst>
                <a:ext uri="{63B3BB69-23CF-44E3-9099-C40C66FF867C}">
                  <a14:compatExt spid="_x0000_s19490"/>
                </a:ext>
                <a:ext uri="{FF2B5EF4-FFF2-40B4-BE49-F238E27FC236}">
                  <a16:creationId xmlns:a16="http://schemas.microsoft.com/office/drawing/2014/main" id="{00000000-0008-0000-0400-00002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62</xdr:col>
          <xdr:colOff>0</xdr:colOff>
          <xdr:row>0</xdr:row>
          <xdr:rowOff>0</xdr:rowOff>
        </xdr:from>
        <xdr:to>
          <xdr:col>63</xdr:col>
          <xdr:colOff>0</xdr:colOff>
          <xdr:row>0</xdr:row>
          <xdr:rowOff>0</xdr:rowOff>
        </xdr:to>
        <xdr:sp macro="" textlink="">
          <xdr:nvSpPr>
            <xdr:cNvPr id="19491" name="Button 35" hidden="1">
              <a:extLst>
                <a:ext uri="{63B3BB69-23CF-44E3-9099-C40C66FF867C}">
                  <a14:compatExt spid="_x0000_s19491"/>
                </a:ext>
                <a:ext uri="{FF2B5EF4-FFF2-40B4-BE49-F238E27FC236}">
                  <a16:creationId xmlns:a16="http://schemas.microsoft.com/office/drawing/2014/main" id="{00000000-0008-0000-0400-00002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63</xdr:col>
          <xdr:colOff>0</xdr:colOff>
          <xdr:row>0</xdr:row>
          <xdr:rowOff>0</xdr:rowOff>
        </xdr:from>
        <xdr:to>
          <xdr:col>63</xdr:col>
          <xdr:colOff>800100</xdr:colOff>
          <xdr:row>0</xdr:row>
          <xdr:rowOff>0</xdr:rowOff>
        </xdr:to>
        <xdr:sp macro="" textlink="">
          <xdr:nvSpPr>
            <xdr:cNvPr id="19492" name="Button 36" hidden="1">
              <a:extLst>
                <a:ext uri="{63B3BB69-23CF-44E3-9099-C40C66FF867C}">
                  <a14:compatExt spid="_x0000_s19492"/>
                </a:ext>
                <a:ext uri="{FF2B5EF4-FFF2-40B4-BE49-F238E27FC236}">
                  <a16:creationId xmlns:a16="http://schemas.microsoft.com/office/drawing/2014/main" id="{00000000-0008-0000-0400-00002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64</xdr:col>
          <xdr:colOff>0</xdr:colOff>
          <xdr:row>0</xdr:row>
          <xdr:rowOff>0</xdr:rowOff>
        </xdr:from>
        <xdr:to>
          <xdr:col>65</xdr:col>
          <xdr:colOff>0</xdr:colOff>
          <xdr:row>0</xdr:row>
          <xdr:rowOff>0</xdr:rowOff>
        </xdr:to>
        <xdr:sp macro="" textlink="">
          <xdr:nvSpPr>
            <xdr:cNvPr id="19493" name="Button 37" hidden="1">
              <a:extLst>
                <a:ext uri="{63B3BB69-23CF-44E3-9099-C40C66FF867C}">
                  <a14:compatExt spid="_x0000_s19493"/>
                </a:ext>
                <a:ext uri="{FF2B5EF4-FFF2-40B4-BE49-F238E27FC236}">
                  <a16:creationId xmlns:a16="http://schemas.microsoft.com/office/drawing/2014/main" id="{00000000-0008-0000-0400-00002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65</xdr:col>
          <xdr:colOff>0</xdr:colOff>
          <xdr:row>0</xdr:row>
          <xdr:rowOff>0</xdr:rowOff>
        </xdr:from>
        <xdr:to>
          <xdr:col>66</xdr:col>
          <xdr:colOff>0</xdr:colOff>
          <xdr:row>0</xdr:row>
          <xdr:rowOff>0</xdr:rowOff>
        </xdr:to>
        <xdr:sp macro="" textlink="">
          <xdr:nvSpPr>
            <xdr:cNvPr id="19494" name="Button 38" hidden="1">
              <a:extLst>
                <a:ext uri="{63B3BB69-23CF-44E3-9099-C40C66FF867C}">
                  <a14:compatExt spid="_x0000_s19494"/>
                </a:ext>
                <a:ext uri="{FF2B5EF4-FFF2-40B4-BE49-F238E27FC236}">
                  <a16:creationId xmlns:a16="http://schemas.microsoft.com/office/drawing/2014/main" id="{00000000-0008-0000-0400-00002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66</xdr:col>
          <xdr:colOff>12700</xdr:colOff>
          <xdr:row>0</xdr:row>
          <xdr:rowOff>0</xdr:rowOff>
        </xdr:from>
        <xdr:to>
          <xdr:col>67</xdr:col>
          <xdr:colOff>0</xdr:colOff>
          <xdr:row>0</xdr:row>
          <xdr:rowOff>0</xdr:rowOff>
        </xdr:to>
        <xdr:sp macro="" textlink="">
          <xdr:nvSpPr>
            <xdr:cNvPr id="19495" name="Button 39" hidden="1">
              <a:extLst>
                <a:ext uri="{63B3BB69-23CF-44E3-9099-C40C66FF867C}">
                  <a14:compatExt spid="_x0000_s19495"/>
                </a:ext>
                <a:ext uri="{FF2B5EF4-FFF2-40B4-BE49-F238E27FC236}">
                  <a16:creationId xmlns:a16="http://schemas.microsoft.com/office/drawing/2014/main" id="{00000000-0008-0000-0400-00002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67</xdr:col>
          <xdr:colOff>0</xdr:colOff>
          <xdr:row>0</xdr:row>
          <xdr:rowOff>0</xdr:rowOff>
        </xdr:from>
        <xdr:to>
          <xdr:col>67</xdr:col>
          <xdr:colOff>800100</xdr:colOff>
          <xdr:row>0</xdr:row>
          <xdr:rowOff>0</xdr:rowOff>
        </xdr:to>
        <xdr:sp macro="" textlink="">
          <xdr:nvSpPr>
            <xdr:cNvPr id="19496" name="Button 40" hidden="1">
              <a:extLst>
                <a:ext uri="{63B3BB69-23CF-44E3-9099-C40C66FF867C}">
                  <a14:compatExt spid="_x0000_s19496"/>
                </a:ext>
                <a:ext uri="{FF2B5EF4-FFF2-40B4-BE49-F238E27FC236}">
                  <a16:creationId xmlns:a16="http://schemas.microsoft.com/office/drawing/2014/main" id="{00000000-0008-0000-0400-00002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68</xdr:col>
          <xdr:colOff>0</xdr:colOff>
          <xdr:row>0</xdr:row>
          <xdr:rowOff>0</xdr:rowOff>
        </xdr:from>
        <xdr:to>
          <xdr:col>69</xdr:col>
          <xdr:colOff>0</xdr:colOff>
          <xdr:row>0</xdr:row>
          <xdr:rowOff>0</xdr:rowOff>
        </xdr:to>
        <xdr:sp macro="" textlink="">
          <xdr:nvSpPr>
            <xdr:cNvPr id="19497" name="Button 41" hidden="1">
              <a:extLst>
                <a:ext uri="{63B3BB69-23CF-44E3-9099-C40C66FF867C}">
                  <a14:compatExt spid="_x0000_s19497"/>
                </a:ext>
                <a:ext uri="{FF2B5EF4-FFF2-40B4-BE49-F238E27FC236}">
                  <a16:creationId xmlns:a16="http://schemas.microsoft.com/office/drawing/2014/main" id="{00000000-0008-0000-0400-00002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69</xdr:col>
          <xdr:colOff>0</xdr:colOff>
          <xdr:row>0</xdr:row>
          <xdr:rowOff>0</xdr:rowOff>
        </xdr:from>
        <xdr:to>
          <xdr:col>69</xdr:col>
          <xdr:colOff>800100</xdr:colOff>
          <xdr:row>0</xdr:row>
          <xdr:rowOff>0</xdr:rowOff>
        </xdr:to>
        <xdr:sp macro="" textlink="">
          <xdr:nvSpPr>
            <xdr:cNvPr id="19498" name="Button 42" hidden="1">
              <a:extLst>
                <a:ext uri="{63B3BB69-23CF-44E3-9099-C40C66FF867C}">
                  <a14:compatExt spid="_x0000_s19498"/>
                </a:ext>
                <a:ext uri="{FF2B5EF4-FFF2-40B4-BE49-F238E27FC236}">
                  <a16:creationId xmlns:a16="http://schemas.microsoft.com/office/drawing/2014/main" id="{00000000-0008-0000-0400-00002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70</xdr:col>
          <xdr:colOff>0</xdr:colOff>
          <xdr:row>0</xdr:row>
          <xdr:rowOff>0</xdr:rowOff>
        </xdr:from>
        <xdr:to>
          <xdr:col>70</xdr:col>
          <xdr:colOff>800100</xdr:colOff>
          <xdr:row>0</xdr:row>
          <xdr:rowOff>0</xdr:rowOff>
        </xdr:to>
        <xdr:sp macro="" textlink="">
          <xdr:nvSpPr>
            <xdr:cNvPr id="19499" name="Button 43" hidden="1">
              <a:extLst>
                <a:ext uri="{63B3BB69-23CF-44E3-9099-C40C66FF867C}">
                  <a14:compatExt spid="_x0000_s19499"/>
                </a:ext>
                <a:ext uri="{FF2B5EF4-FFF2-40B4-BE49-F238E27FC236}">
                  <a16:creationId xmlns:a16="http://schemas.microsoft.com/office/drawing/2014/main" id="{00000000-0008-0000-0400-00002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71</xdr:col>
          <xdr:colOff>0</xdr:colOff>
          <xdr:row>0</xdr:row>
          <xdr:rowOff>0</xdr:rowOff>
        </xdr:from>
        <xdr:to>
          <xdr:col>72</xdr:col>
          <xdr:colOff>0</xdr:colOff>
          <xdr:row>0</xdr:row>
          <xdr:rowOff>0</xdr:rowOff>
        </xdr:to>
        <xdr:sp macro="" textlink="">
          <xdr:nvSpPr>
            <xdr:cNvPr id="19500" name="Button 44" hidden="1">
              <a:extLst>
                <a:ext uri="{63B3BB69-23CF-44E3-9099-C40C66FF867C}">
                  <a14:compatExt spid="_x0000_s19500"/>
                </a:ext>
                <a:ext uri="{FF2B5EF4-FFF2-40B4-BE49-F238E27FC236}">
                  <a16:creationId xmlns:a16="http://schemas.microsoft.com/office/drawing/2014/main" id="{00000000-0008-0000-0400-00002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72</xdr:col>
          <xdr:colOff>0</xdr:colOff>
          <xdr:row>0</xdr:row>
          <xdr:rowOff>0</xdr:rowOff>
        </xdr:from>
        <xdr:to>
          <xdr:col>72</xdr:col>
          <xdr:colOff>800100</xdr:colOff>
          <xdr:row>0</xdr:row>
          <xdr:rowOff>0</xdr:rowOff>
        </xdr:to>
        <xdr:sp macro="" textlink="">
          <xdr:nvSpPr>
            <xdr:cNvPr id="19501" name="Button 45" hidden="1">
              <a:extLst>
                <a:ext uri="{63B3BB69-23CF-44E3-9099-C40C66FF867C}">
                  <a14:compatExt spid="_x0000_s19501"/>
                </a:ext>
                <a:ext uri="{FF2B5EF4-FFF2-40B4-BE49-F238E27FC236}">
                  <a16:creationId xmlns:a16="http://schemas.microsoft.com/office/drawing/2014/main" id="{00000000-0008-0000-0400-00002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72</xdr:col>
          <xdr:colOff>800100</xdr:colOff>
          <xdr:row>0</xdr:row>
          <xdr:rowOff>0</xdr:rowOff>
        </xdr:from>
        <xdr:to>
          <xdr:col>74</xdr:col>
          <xdr:colOff>0</xdr:colOff>
          <xdr:row>0</xdr:row>
          <xdr:rowOff>0</xdr:rowOff>
        </xdr:to>
        <xdr:sp macro="" textlink="">
          <xdr:nvSpPr>
            <xdr:cNvPr id="19502" name="Button 46" hidden="1">
              <a:extLst>
                <a:ext uri="{63B3BB69-23CF-44E3-9099-C40C66FF867C}">
                  <a14:compatExt spid="_x0000_s19502"/>
                </a:ext>
                <a:ext uri="{FF2B5EF4-FFF2-40B4-BE49-F238E27FC236}">
                  <a16:creationId xmlns:a16="http://schemas.microsoft.com/office/drawing/2014/main" id="{00000000-0008-0000-0400-00002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74</xdr:col>
          <xdr:colOff>0</xdr:colOff>
          <xdr:row>0</xdr:row>
          <xdr:rowOff>0</xdr:rowOff>
        </xdr:from>
        <xdr:to>
          <xdr:col>75</xdr:col>
          <xdr:colOff>0</xdr:colOff>
          <xdr:row>0</xdr:row>
          <xdr:rowOff>0</xdr:rowOff>
        </xdr:to>
        <xdr:sp macro="" textlink="">
          <xdr:nvSpPr>
            <xdr:cNvPr id="19503" name="Button 47" hidden="1">
              <a:extLst>
                <a:ext uri="{63B3BB69-23CF-44E3-9099-C40C66FF867C}">
                  <a14:compatExt spid="_x0000_s19503"/>
                </a:ext>
                <a:ext uri="{FF2B5EF4-FFF2-40B4-BE49-F238E27FC236}">
                  <a16:creationId xmlns:a16="http://schemas.microsoft.com/office/drawing/2014/main" id="{00000000-0008-0000-0400-00002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75</xdr:col>
          <xdr:colOff>0</xdr:colOff>
          <xdr:row>0</xdr:row>
          <xdr:rowOff>0</xdr:rowOff>
        </xdr:from>
        <xdr:to>
          <xdr:col>75</xdr:col>
          <xdr:colOff>800100</xdr:colOff>
          <xdr:row>0</xdr:row>
          <xdr:rowOff>0</xdr:rowOff>
        </xdr:to>
        <xdr:sp macro="" textlink="">
          <xdr:nvSpPr>
            <xdr:cNvPr id="19504" name="Button 48" hidden="1">
              <a:extLst>
                <a:ext uri="{63B3BB69-23CF-44E3-9099-C40C66FF867C}">
                  <a14:compatExt spid="_x0000_s19504"/>
                </a:ext>
                <a:ext uri="{FF2B5EF4-FFF2-40B4-BE49-F238E27FC236}">
                  <a16:creationId xmlns:a16="http://schemas.microsoft.com/office/drawing/2014/main" id="{00000000-0008-0000-0400-00003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76</xdr:col>
          <xdr:colOff>0</xdr:colOff>
          <xdr:row>0</xdr:row>
          <xdr:rowOff>0</xdr:rowOff>
        </xdr:from>
        <xdr:to>
          <xdr:col>77</xdr:col>
          <xdr:colOff>0</xdr:colOff>
          <xdr:row>0</xdr:row>
          <xdr:rowOff>0</xdr:rowOff>
        </xdr:to>
        <xdr:sp macro="" textlink="">
          <xdr:nvSpPr>
            <xdr:cNvPr id="19505" name="Button 49" hidden="1">
              <a:extLst>
                <a:ext uri="{63B3BB69-23CF-44E3-9099-C40C66FF867C}">
                  <a14:compatExt spid="_x0000_s19505"/>
                </a:ext>
                <a:ext uri="{FF2B5EF4-FFF2-40B4-BE49-F238E27FC236}">
                  <a16:creationId xmlns:a16="http://schemas.microsoft.com/office/drawing/2014/main" id="{00000000-0008-0000-0400-00003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77</xdr:col>
          <xdr:colOff>0</xdr:colOff>
          <xdr:row>0</xdr:row>
          <xdr:rowOff>0</xdr:rowOff>
        </xdr:from>
        <xdr:to>
          <xdr:col>78</xdr:col>
          <xdr:colOff>0</xdr:colOff>
          <xdr:row>0</xdr:row>
          <xdr:rowOff>0</xdr:rowOff>
        </xdr:to>
        <xdr:sp macro="" textlink="">
          <xdr:nvSpPr>
            <xdr:cNvPr id="19506" name="Button 50" hidden="1">
              <a:extLst>
                <a:ext uri="{63B3BB69-23CF-44E3-9099-C40C66FF867C}">
                  <a14:compatExt spid="_x0000_s19506"/>
                </a:ext>
                <a:ext uri="{FF2B5EF4-FFF2-40B4-BE49-F238E27FC236}">
                  <a16:creationId xmlns:a16="http://schemas.microsoft.com/office/drawing/2014/main" id="{00000000-0008-0000-0400-00003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78</xdr:col>
          <xdr:colOff>12700</xdr:colOff>
          <xdr:row>0</xdr:row>
          <xdr:rowOff>0</xdr:rowOff>
        </xdr:from>
        <xdr:to>
          <xdr:col>79</xdr:col>
          <xdr:colOff>0</xdr:colOff>
          <xdr:row>0</xdr:row>
          <xdr:rowOff>0</xdr:rowOff>
        </xdr:to>
        <xdr:sp macro="" textlink="">
          <xdr:nvSpPr>
            <xdr:cNvPr id="19507" name="Button 51" hidden="1">
              <a:extLst>
                <a:ext uri="{63B3BB69-23CF-44E3-9099-C40C66FF867C}">
                  <a14:compatExt spid="_x0000_s19507"/>
                </a:ext>
                <a:ext uri="{FF2B5EF4-FFF2-40B4-BE49-F238E27FC236}">
                  <a16:creationId xmlns:a16="http://schemas.microsoft.com/office/drawing/2014/main" id="{00000000-0008-0000-0400-00003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79</xdr:col>
          <xdr:colOff>0</xdr:colOff>
          <xdr:row>0</xdr:row>
          <xdr:rowOff>0</xdr:rowOff>
        </xdr:from>
        <xdr:to>
          <xdr:col>79</xdr:col>
          <xdr:colOff>800100</xdr:colOff>
          <xdr:row>0</xdr:row>
          <xdr:rowOff>0</xdr:rowOff>
        </xdr:to>
        <xdr:sp macro="" textlink="">
          <xdr:nvSpPr>
            <xdr:cNvPr id="19508" name="Button 52" hidden="1">
              <a:extLst>
                <a:ext uri="{63B3BB69-23CF-44E3-9099-C40C66FF867C}">
                  <a14:compatExt spid="_x0000_s19508"/>
                </a:ext>
                <a:ext uri="{FF2B5EF4-FFF2-40B4-BE49-F238E27FC236}">
                  <a16:creationId xmlns:a16="http://schemas.microsoft.com/office/drawing/2014/main" id="{00000000-0008-0000-0400-00003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80</xdr:col>
          <xdr:colOff>0</xdr:colOff>
          <xdr:row>0</xdr:row>
          <xdr:rowOff>0</xdr:rowOff>
        </xdr:from>
        <xdr:to>
          <xdr:col>81</xdr:col>
          <xdr:colOff>0</xdr:colOff>
          <xdr:row>0</xdr:row>
          <xdr:rowOff>0</xdr:rowOff>
        </xdr:to>
        <xdr:sp macro="" textlink="">
          <xdr:nvSpPr>
            <xdr:cNvPr id="19509" name="Button 53" hidden="1">
              <a:extLst>
                <a:ext uri="{63B3BB69-23CF-44E3-9099-C40C66FF867C}">
                  <a14:compatExt spid="_x0000_s19509"/>
                </a:ext>
                <a:ext uri="{FF2B5EF4-FFF2-40B4-BE49-F238E27FC236}">
                  <a16:creationId xmlns:a16="http://schemas.microsoft.com/office/drawing/2014/main" id="{00000000-0008-0000-0400-00003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81</xdr:col>
          <xdr:colOff>0</xdr:colOff>
          <xdr:row>0</xdr:row>
          <xdr:rowOff>0</xdr:rowOff>
        </xdr:from>
        <xdr:to>
          <xdr:col>81</xdr:col>
          <xdr:colOff>800100</xdr:colOff>
          <xdr:row>0</xdr:row>
          <xdr:rowOff>0</xdr:rowOff>
        </xdr:to>
        <xdr:sp macro="" textlink="">
          <xdr:nvSpPr>
            <xdr:cNvPr id="19510" name="Button 54" hidden="1">
              <a:extLst>
                <a:ext uri="{63B3BB69-23CF-44E3-9099-C40C66FF867C}">
                  <a14:compatExt spid="_x0000_s19510"/>
                </a:ext>
                <a:ext uri="{FF2B5EF4-FFF2-40B4-BE49-F238E27FC236}">
                  <a16:creationId xmlns:a16="http://schemas.microsoft.com/office/drawing/2014/main" id="{00000000-0008-0000-0400-00003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82</xdr:col>
          <xdr:colOff>0</xdr:colOff>
          <xdr:row>0</xdr:row>
          <xdr:rowOff>0</xdr:rowOff>
        </xdr:from>
        <xdr:to>
          <xdr:col>82</xdr:col>
          <xdr:colOff>800100</xdr:colOff>
          <xdr:row>0</xdr:row>
          <xdr:rowOff>0</xdr:rowOff>
        </xdr:to>
        <xdr:sp macro="" textlink="">
          <xdr:nvSpPr>
            <xdr:cNvPr id="19511" name="Button 55" hidden="1">
              <a:extLst>
                <a:ext uri="{63B3BB69-23CF-44E3-9099-C40C66FF867C}">
                  <a14:compatExt spid="_x0000_s19511"/>
                </a:ext>
                <a:ext uri="{FF2B5EF4-FFF2-40B4-BE49-F238E27FC236}">
                  <a16:creationId xmlns:a16="http://schemas.microsoft.com/office/drawing/2014/main" id="{00000000-0008-0000-0400-00003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83</xdr:col>
          <xdr:colOff>0</xdr:colOff>
          <xdr:row>0</xdr:row>
          <xdr:rowOff>0</xdr:rowOff>
        </xdr:from>
        <xdr:to>
          <xdr:col>84</xdr:col>
          <xdr:colOff>0</xdr:colOff>
          <xdr:row>0</xdr:row>
          <xdr:rowOff>0</xdr:rowOff>
        </xdr:to>
        <xdr:sp macro="" textlink="">
          <xdr:nvSpPr>
            <xdr:cNvPr id="19512" name="Button 56" hidden="1">
              <a:extLst>
                <a:ext uri="{63B3BB69-23CF-44E3-9099-C40C66FF867C}">
                  <a14:compatExt spid="_x0000_s19512"/>
                </a:ext>
                <a:ext uri="{FF2B5EF4-FFF2-40B4-BE49-F238E27FC236}">
                  <a16:creationId xmlns:a16="http://schemas.microsoft.com/office/drawing/2014/main" id="{00000000-0008-0000-0400-00003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84</xdr:col>
          <xdr:colOff>0</xdr:colOff>
          <xdr:row>0</xdr:row>
          <xdr:rowOff>0</xdr:rowOff>
        </xdr:from>
        <xdr:to>
          <xdr:col>84</xdr:col>
          <xdr:colOff>800100</xdr:colOff>
          <xdr:row>0</xdr:row>
          <xdr:rowOff>0</xdr:rowOff>
        </xdr:to>
        <xdr:sp macro="" textlink="">
          <xdr:nvSpPr>
            <xdr:cNvPr id="19513" name="Button 57" hidden="1">
              <a:extLst>
                <a:ext uri="{63B3BB69-23CF-44E3-9099-C40C66FF867C}">
                  <a14:compatExt spid="_x0000_s19513"/>
                </a:ext>
                <a:ext uri="{FF2B5EF4-FFF2-40B4-BE49-F238E27FC236}">
                  <a16:creationId xmlns:a16="http://schemas.microsoft.com/office/drawing/2014/main" id="{00000000-0008-0000-0400-00003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84</xdr:col>
          <xdr:colOff>800100</xdr:colOff>
          <xdr:row>0</xdr:row>
          <xdr:rowOff>0</xdr:rowOff>
        </xdr:from>
        <xdr:to>
          <xdr:col>86</xdr:col>
          <xdr:colOff>0</xdr:colOff>
          <xdr:row>0</xdr:row>
          <xdr:rowOff>0</xdr:rowOff>
        </xdr:to>
        <xdr:sp macro="" textlink="">
          <xdr:nvSpPr>
            <xdr:cNvPr id="19514" name="Button 58" hidden="1">
              <a:extLst>
                <a:ext uri="{63B3BB69-23CF-44E3-9099-C40C66FF867C}">
                  <a14:compatExt spid="_x0000_s19514"/>
                </a:ext>
                <a:ext uri="{FF2B5EF4-FFF2-40B4-BE49-F238E27FC236}">
                  <a16:creationId xmlns:a16="http://schemas.microsoft.com/office/drawing/2014/main" id="{00000000-0008-0000-0400-00003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86</xdr:col>
          <xdr:colOff>0</xdr:colOff>
          <xdr:row>0</xdr:row>
          <xdr:rowOff>0</xdr:rowOff>
        </xdr:from>
        <xdr:to>
          <xdr:col>87</xdr:col>
          <xdr:colOff>0</xdr:colOff>
          <xdr:row>0</xdr:row>
          <xdr:rowOff>0</xdr:rowOff>
        </xdr:to>
        <xdr:sp macro="" textlink="">
          <xdr:nvSpPr>
            <xdr:cNvPr id="19515" name="Button 59" hidden="1">
              <a:extLst>
                <a:ext uri="{63B3BB69-23CF-44E3-9099-C40C66FF867C}">
                  <a14:compatExt spid="_x0000_s19515"/>
                </a:ext>
                <a:ext uri="{FF2B5EF4-FFF2-40B4-BE49-F238E27FC236}">
                  <a16:creationId xmlns:a16="http://schemas.microsoft.com/office/drawing/2014/main" id="{00000000-0008-0000-0400-00003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87</xdr:col>
          <xdr:colOff>0</xdr:colOff>
          <xdr:row>0</xdr:row>
          <xdr:rowOff>0</xdr:rowOff>
        </xdr:from>
        <xdr:to>
          <xdr:col>87</xdr:col>
          <xdr:colOff>800100</xdr:colOff>
          <xdr:row>0</xdr:row>
          <xdr:rowOff>0</xdr:rowOff>
        </xdr:to>
        <xdr:sp macro="" textlink="">
          <xdr:nvSpPr>
            <xdr:cNvPr id="19516" name="Button 60" hidden="1">
              <a:extLst>
                <a:ext uri="{63B3BB69-23CF-44E3-9099-C40C66FF867C}">
                  <a14:compatExt spid="_x0000_s19516"/>
                </a:ext>
                <a:ext uri="{FF2B5EF4-FFF2-40B4-BE49-F238E27FC236}">
                  <a16:creationId xmlns:a16="http://schemas.microsoft.com/office/drawing/2014/main" id="{00000000-0008-0000-0400-00003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88</xdr:col>
          <xdr:colOff>0</xdr:colOff>
          <xdr:row>0</xdr:row>
          <xdr:rowOff>0</xdr:rowOff>
        </xdr:from>
        <xdr:to>
          <xdr:col>89</xdr:col>
          <xdr:colOff>0</xdr:colOff>
          <xdr:row>0</xdr:row>
          <xdr:rowOff>0</xdr:rowOff>
        </xdr:to>
        <xdr:sp macro="" textlink="">
          <xdr:nvSpPr>
            <xdr:cNvPr id="19517" name="Button 61" hidden="1">
              <a:extLst>
                <a:ext uri="{63B3BB69-23CF-44E3-9099-C40C66FF867C}">
                  <a14:compatExt spid="_x0000_s19517"/>
                </a:ext>
                <a:ext uri="{FF2B5EF4-FFF2-40B4-BE49-F238E27FC236}">
                  <a16:creationId xmlns:a16="http://schemas.microsoft.com/office/drawing/2014/main" id="{00000000-0008-0000-0400-00003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77</xdr:col>
          <xdr:colOff>0</xdr:colOff>
          <xdr:row>0</xdr:row>
          <xdr:rowOff>0</xdr:rowOff>
        </xdr:from>
        <xdr:to>
          <xdr:col>78</xdr:col>
          <xdr:colOff>0</xdr:colOff>
          <xdr:row>0</xdr:row>
          <xdr:rowOff>0</xdr:rowOff>
        </xdr:to>
        <xdr:sp macro="" textlink="">
          <xdr:nvSpPr>
            <xdr:cNvPr id="19518" name="Button 62" hidden="1">
              <a:extLst>
                <a:ext uri="{63B3BB69-23CF-44E3-9099-C40C66FF867C}">
                  <a14:compatExt spid="_x0000_s19518"/>
                </a:ext>
                <a:ext uri="{FF2B5EF4-FFF2-40B4-BE49-F238E27FC236}">
                  <a16:creationId xmlns:a16="http://schemas.microsoft.com/office/drawing/2014/main" id="{00000000-0008-0000-0400-00003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78</xdr:col>
          <xdr:colOff>12700</xdr:colOff>
          <xdr:row>0</xdr:row>
          <xdr:rowOff>0</xdr:rowOff>
        </xdr:from>
        <xdr:to>
          <xdr:col>79</xdr:col>
          <xdr:colOff>0</xdr:colOff>
          <xdr:row>0</xdr:row>
          <xdr:rowOff>0</xdr:rowOff>
        </xdr:to>
        <xdr:sp macro="" textlink="">
          <xdr:nvSpPr>
            <xdr:cNvPr id="19519" name="Button 63" hidden="1">
              <a:extLst>
                <a:ext uri="{63B3BB69-23CF-44E3-9099-C40C66FF867C}">
                  <a14:compatExt spid="_x0000_s19519"/>
                </a:ext>
                <a:ext uri="{FF2B5EF4-FFF2-40B4-BE49-F238E27FC236}">
                  <a16:creationId xmlns:a16="http://schemas.microsoft.com/office/drawing/2014/main" id="{00000000-0008-0000-0400-00003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79</xdr:col>
          <xdr:colOff>0</xdr:colOff>
          <xdr:row>0</xdr:row>
          <xdr:rowOff>0</xdr:rowOff>
        </xdr:from>
        <xdr:to>
          <xdr:col>79</xdr:col>
          <xdr:colOff>800100</xdr:colOff>
          <xdr:row>0</xdr:row>
          <xdr:rowOff>0</xdr:rowOff>
        </xdr:to>
        <xdr:sp macro="" textlink="">
          <xdr:nvSpPr>
            <xdr:cNvPr id="19520" name="Button 64" hidden="1">
              <a:extLst>
                <a:ext uri="{63B3BB69-23CF-44E3-9099-C40C66FF867C}">
                  <a14:compatExt spid="_x0000_s19520"/>
                </a:ext>
                <a:ext uri="{FF2B5EF4-FFF2-40B4-BE49-F238E27FC236}">
                  <a16:creationId xmlns:a16="http://schemas.microsoft.com/office/drawing/2014/main" id="{00000000-0008-0000-0400-00004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80</xdr:col>
          <xdr:colOff>0</xdr:colOff>
          <xdr:row>0</xdr:row>
          <xdr:rowOff>0</xdr:rowOff>
        </xdr:from>
        <xdr:to>
          <xdr:col>81</xdr:col>
          <xdr:colOff>0</xdr:colOff>
          <xdr:row>0</xdr:row>
          <xdr:rowOff>0</xdr:rowOff>
        </xdr:to>
        <xdr:sp macro="" textlink="">
          <xdr:nvSpPr>
            <xdr:cNvPr id="19521" name="Button 65" hidden="1">
              <a:extLst>
                <a:ext uri="{63B3BB69-23CF-44E3-9099-C40C66FF867C}">
                  <a14:compatExt spid="_x0000_s19521"/>
                </a:ext>
                <a:ext uri="{FF2B5EF4-FFF2-40B4-BE49-F238E27FC236}">
                  <a16:creationId xmlns:a16="http://schemas.microsoft.com/office/drawing/2014/main" id="{00000000-0008-0000-0400-00004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81</xdr:col>
          <xdr:colOff>0</xdr:colOff>
          <xdr:row>0</xdr:row>
          <xdr:rowOff>0</xdr:rowOff>
        </xdr:from>
        <xdr:to>
          <xdr:col>81</xdr:col>
          <xdr:colOff>800100</xdr:colOff>
          <xdr:row>0</xdr:row>
          <xdr:rowOff>0</xdr:rowOff>
        </xdr:to>
        <xdr:sp macro="" textlink="">
          <xdr:nvSpPr>
            <xdr:cNvPr id="19522" name="Button 66" hidden="1">
              <a:extLst>
                <a:ext uri="{63B3BB69-23CF-44E3-9099-C40C66FF867C}">
                  <a14:compatExt spid="_x0000_s19522"/>
                </a:ext>
                <a:ext uri="{FF2B5EF4-FFF2-40B4-BE49-F238E27FC236}">
                  <a16:creationId xmlns:a16="http://schemas.microsoft.com/office/drawing/2014/main" id="{00000000-0008-0000-0400-00004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82</xdr:col>
          <xdr:colOff>0</xdr:colOff>
          <xdr:row>0</xdr:row>
          <xdr:rowOff>0</xdr:rowOff>
        </xdr:from>
        <xdr:to>
          <xdr:col>82</xdr:col>
          <xdr:colOff>800100</xdr:colOff>
          <xdr:row>0</xdr:row>
          <xdr:rowOff>0</xdr:rowOff>
        </xdr:to>
        <xdr:sp macro="" textlink="">
          <xdr:nvSpPr>
            <xdr:cNvPr id="19523" name="Button 67" hidden="1">
              <a:extLst>
                <a:ext uri="{63B3BB69-23CF-44E3-9099-C40C66FF867C}">
                  <a14:compatExt spid="_x0000_s19523"/>
                </a:ext>
                <a:ext uri="{FF2B5EF4-FFF2-40B4-BE49-F238E27FC236}">
                  <a16:creationId xmlns:a16="http://schemas.microsoft.com/office/drawing/2014/main" id="{00000000-0008-0000-0400-00004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83</xdr:col>
          <xdr:colOff>0</xdr:colOff>
          <xdr:row>0</xdr:row>
          <xdr:rowOff>0</xdr:rowOff>
        </xdr:from>
        <xdr:to>
          <xdr:col>84</xdr:col>
          <xdr:colOff>0</xdr:colOff>
          <xdr:row>0</xdr:row>
          <xdr:rowOff>0</xdr:rowOff>
        </xdr:to>
        <xdr:sp macro="" textlink="">
          <xdr:nvSpPr>
            <xdr:cNvPr id="19524" name="Button 68" hidden="1">
              <a:extLst>
                <a:ext uri="{63B3BB69-23CF-44E3-9099-C40C66FF867C}">
                  <a14:compatExt spid="_x0000_s19524"/>
                </a:ext>
                <a:ext uri="{FF2B5EF4-FFF2-40B4-BE49-F238E27FC236}">
                  <a16:creationId xmlns:a16="http://schemas.microsoft.com/office/drawing/2014/main" id="{00000000-0008-0000-0400-00004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84</xdr:col>
          <xdr:colOff>0</xdr:colOff>
          <xdr:row>0</xdr:row>
          <xdr:rowOff>0</xdr:rowOff>
        </xdr:from>
        <xdr:to>
          <xdr:col>84</xdr:col>
          <xdr:colOff>800100</xdr:colOff>
          <xdr:row>0</xdr:row>
          <xdr:rowOff>0</xdr:rowOff>
        </xdr:to>
        <xdr:sp macro="" textlink="">
          <xdr:nvSpPr>
            <xdr:cNvPr id="19525" name="Button 69" hidden="1">
              <a:extLst>
                <a:ext uri="{63B3BB69-23CF-44E3-9099-C40C66FF867C}">
                  <a14:compatExt spid="_x0000_s19525"/>
                </a:ext>
                <a:ext uri="{FF2B5EF4-FFF2-40B4-BE49-F238E27FC236}">
                  <a16:creationId xmlns:a16="http://schemas.microsoft.com/office/drawing/2014/main" id="{00000000-0008-0000-0400-00004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84</xdr:col>
          <xdr:colOff>800100</xdr:colOff>
          <xdr:row>0</xdr:row>
          <xdr:rowOff>0</xdr:rowOff>
        </xdr:from>
        <xdr:to>
          <xdr:col>86</xdr:col>
          <xdr:colOff>0</xdr:colOff>
          <xdr:row>0</xdr:row>
          <xdr:rowOff>0</xdr:rowOff>
        </xdr:to>
        <xdr:sp macro="" textlink="">
          <xdr:nvSpPr>
            <xdr:cNvPr id="19526" name="Button 70" hidden="1">
              <a:extLst>
                <a:ext uri="{63B3BB69-23CF-44E3-9099-C40C66FF867C}">
                  <a14:compatExt spid="_x0000_s19526"/>
                </a:ext>
                <a:ext uri="{FF2B5EF4-FFF2-40B4-BE49-F238E27FC236}">
                  <a16:creationId xmlns:a16="http://schemas.microsoft.com/office/drawing/2014/main" id="{00000000-0008-0000-0400-00004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86</xdr:col>
          <xdr:colOff>0</xdr:colOff>
          <xdr:row>0</xdr:row>
          <xdr:rowOff>0</xdr:rowOff>
        </xdr:from>
        <xdr:to>
          <xdr:col>87</xdr:col>
          <xdr:colOff>0</xdr:colOff>
          <xdr:row>0</xdr:row>
          <xdr:rowOff>0</xdr:rowOff>
        </xdr:to>
        <xdr:sp macro="" textlink="">
          <xdr:nvSpPr>
            <xdr:cNvPr id="19527" name="Button 71" hidden="1">
              <a:extLst>
                <a:ext uri="{63B3BB69-23CF-44E3-9099-C40C66FF867C}">
                  <a14:compatExt spid="_x0000_s19527"/>
                </a:ext>
                <a:ext uri="{FF2B5EF4-FFF2-40B4-BE49-F238E27FC236}">
                  <a16:creationId xmlns:a16="http://schemas.microsoft.com/office/drawing/2014/main" id="{00000000-0008-0000-0400-00004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87</xdr:col>
          <xdr:colOff>0</xdr:colOff>
          <xdr:row>0</xdr:row>
          <xdr:rowOff>0</xdr:rowOff>
        </xdr:from>
        <xdr:to>
          <xdr:col>87</xdr:col>
          <xdr:colOff>800100</xdr:colOff>
          <xdr:row>0</xdr:row>
          <xdr:rowOff>0</xdr:rowOff>
        </xdr:to>
        <xdr:sp macro="" textlink="">
          <xdr:nvSpPr>
            <xdr:cNvPr id="19528" name="Button 72" hidden="1">
              <a:extLst>
                <a:ext uri="{63B3BB69-23CF-44E3-9099-C40C66FF867C}">
                  <a14:compatExt spid="_x0000_s19528"/>
                </a:ext>
                <a:ext uri="{FF2B5EF4-FFF2-40B4-BE49-F238E27FC236}">
                  <a16:creationId xmlns:a16="http://schemas.microsoft.com/office/drawing/2014/main" id="{00000000-0008-0000-0400-00004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88</xdr:col>
          <xdr:colOff>0</xdr:colOff>
          <xdr:row>0</xdr:row>
          <xdr:rowOff>0</xdr:rowOff>
        </xdr:from>
        <xdr:to>
          <xdr:col>89</xdr:col>
          <xdr:colOff>0</xdr:colOff>
          <xdr:row>0</xdr:row>
          <xdr:rowOff>0</xdr:rowOff>
        </xdr:to>
        <xdr:sp macro="" textlink="">
          <xdr:nvSpPr>
            <xdr:cNvPr id="19529" name="Button 73" hidden="1">
              <a:extLst>
                <a:ext uri="{63B3BB69-23CF-44E3-9099-C40C66FF867C}">
                  <a14:compatExt spid="_x0000_s19529"/>
                </a:ext>
                <a:ext uri="{FF2B5EF4-FFF2-40B4-BE49-F238E27FC236}">
                  <a16:creationId xmlns:a16="http://schemas.microsoft.com/office/drawing/2014/main" id="{00000000-0008-0000-0400-00004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89</xdr:col>
          <xdr:colOff>0</xdr:colOff>
          <xdr:row>0</xdr:row>
          <xdr:rowOff>0</xdr:rowOff>
        </xdr:from>
        <xdr:to>
          <xdr:col>90</xdr:col>
          <xdr:colOff>0</xdr:colOff>
          <xdr:row>0</xdr:row>
          <xdr:rowOff>0</xdr:rowOff>
        </xdr:to>
        <xdr:sp macro="" textlink="">
          <xdr:nvSpPr>
            <xdr:cNvPr id="19530" name="Button 74" hidden="1">
              <a:extLst>
                <a:ext uri="{63B3BB69-23CF-44E3-9099-C40C66FF867C}">
                  <a14:compatExt spid="_x0000_s19530"/>
                </a:ext>
                <a:ext uri="{FF2B5EF4-FFF2-40B4-BE49-F238E27FC236}">
                  <a16:creationId xmlns:a16="http://schemas.microsoft.com/office/drawing/2014/main" id="{00000000-0008-0000-0400-00004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90</xdr:col>
          <xdr:colOff>12700</xdr:colOff>
          <xdr:row>0</xdr:row>
          <xdr:rowOff>0</xdr:rowOff>
        </xdr:from>
        <xdr:to>
          <xdr:col>91</xdr:col>
          <xdr:colOff>0</xdr:colOff>
          <xdr:row>0</xdr:row>
          <xdr:rowOff>0</xdr:rowOff>
        </xdr:to>
        <xdr:sp macro="" textlink="">
          <xdr:nvSpPr>
            <xdr:cNvPr id="19531" name="Button 75" hidden="1">
              <a:extLst>
                <a:ext uri="{63B3BB69-23CF-44E3-9099-C40C66FF867C}">
                  <a14:compatExt spid="_x0000_s19531"/>
                </a:ext>
                <a:ext uri="{FF2B5EF4-FFF2-40B4-BE49-F238E27FC236}">
                  <a16:creationId xmlns:a16="http://schemas.microsoft.com/office/drawing/2014/main" id="{00000000-0008-0000-0400-00004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91</xdr:col>
          <xdr:colOff>0</xdr:colOff>
          <xdr:row>0</xdr:row>
          <xdr:rowOff>0</xdr:rowOff>
        </xdr:from>
        <xdr:to>
          <xdr:col>91</xdr:col>
          <xdr:colOff>800100</xdr:colOff>
          <xdr:row>0</xdr:row>
          <xdr:rowOff>0</xdr:rowOff>
        </xdr:to>
        <xdr:sp macro="" textlink="">
          <xdr:nvSpPr>
            <xdr:cNvPr id="19532" name="Button 76" hidden="1">
              <a:extLst>
                <a:ext uri="{63B3BB69-23CF-44E3-9099-C40C66FF867C}">
                  <a14:compatExt spid="_x0000_s19532"/>
                </a:ext>
                <a:ext uri="{FF2B5EF4-FFF2-40B4-BE49-F238E27FC236}">
                  <a16:creationId xmlns:a16="http://schemas.microsoft.com/office/drawing/2014/main" id="{00000000-0008-0000-0400-00004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92</xdr:col>
          <xdr:colOff>0</xdr:colOff>
          <xdr:row>0</xdr:row>
          <xdr:rowOff>0</xdr:rowOff>
        </xdr:from>
        <xdr:to>
          <xdr:col>93</xdr:col>
          <xdr:colOff>0</xdr:colOff>
          <xdr:row>0</xdr:row>
          <xdr:rowOff>0</xdr:rowOff>
        </xdr:to>
        <xdr:sp macro="" textlink="">
          <xdr:nvSpPr>
            <xdr:cNvPr id="19533" name="Button 77" hidden="1">
              <a:extLst>
                <a:ext uri="{63B3BB69-23CF-44E3-9099-C40C66FF867C}">
                  <a14:compatExt spid="_x0000_s19533"/>
                </a:ext>
                <a:ext uri="{FF2B5EF4-FFF2-40B4-BE49-F238E27FC236}">
                  <a16:creationId xmlns:a16="http://schemas.microsoft.com/office/drawing/2014/main" id="{00000000-0008-0000-0400-00004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93</xdr:col>
          <xdr:colOff>0</xdr:colOff>
          <xdr:row>0</xdr:row>
          <xdr:rowOff>0</xdr:rowOff>
        </xdr:from>
        <xdr:to>
          <xdr:col>93</xdr:col>
          <xdr:colOff>800100</xdr:colOff>
          <xdr:row>0</xdr:row>
          <xdr:rowOff>0</xdr:rowOff>
        </xdr:to>
        <xdr:sp macro="" textlink="">
          <xdr:nvSpPr>
            <xdr:cNvPr id="19534" name="Button 78" hidden="1">
              <a:extLst>
                <a:ext uri="{63B3BB69-23CF-44E3-9099-C40C66FF867C}">
                  <a14:compatExt spid="_x0000_s19534"/>
                </a:ext>
                <a:ext uri="{FF2B5EF4-FFF2-40B4-BE49-F238E27FC236}">
                  <a16:creationId xmlns:a16="http://schemas.microsoft.com/office/drawing/2014/main" id="{00000000-0008-0000-0400-00004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94</xdr:col>
          <xdr:colOff>0</xdr:colOff>
          <xdr:row>0</xdr:row>
          <xdr:rowOff>0</xdr:rowOff>
        </xdr:from>
        <xdr:to>
          <xdr:col>94</xdr:col>
          <xdr:colOff>800100</xdr:colOff>
          <xdr:row>0</xdr:row>
          <xdr:rowOff>0</xdr:rowOff>
        </xdr:to>
        <xdr:sp macro="" textlink="">
          <xdr:nvSpPr>
            <xdr:cNvPr id="19535" name="Button 79" hidden="1">
              <a:extLst>
                <a:ext uri="{63B3BB69-23CF-44E3-9099-C40C66FF867C}">
                  <a14:compatExt spid="_x0000_s19535"/>
                </a:ext>
                <a:ext uri="{FF2B5EF4-FFF2-40B4-BE49-F238E27FC236}">
                  <a16:creationId xmlns:a16="http://schemas.microsoft.com/office/drawing/2014/main" id="{00000000-0008-0000-0400-00004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95</xdr:col>
          <xdr:colOff>0</xdr:colOff>
          <xdr:row>0</xdr:row>
          <xdr:rowOff>0</xdr:rowOff>
        </xdr:from>
        <xdr:to>
          <xdr:col>96</xdr:col>
          <xdr:colOff>0</xdr:colOff>
          <xdr:row>0</xdr:row>
          <xdr:rowOff>0</xdr:rowOff>
        </xdr:to>
        <xdr:sp macro="" textlink="">
          <xdr:nvSpPr>
            <xdr:cNvPr id="19536" name="Button 80" hidden="1">
              <a:extLst>
                <a:ext uri="{63B3BB69-23CF-44E3-9099-C40C66FF867C}">
                  <a14:compatExt spid="_x0000_s19536"/>
                </a:ext>
                <a:ext uri="{FF2B5EF4-FFF2-40B4-BE49-F238E27FC236}">
                  <a16:creationId xmlns:a16="http://schemas.microsoft.com/office/drawing/2014/main" id="{00000000-0008-0000-0400-00005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96</xdr:col>
          <xdr:colOff>0</xdr:colOff>
          <xdr:row>0</xdr:row>
          <xdr:rowOff>0</xdr:rowOff>
        </xdr:from>
        <xdr:to>
          <xdr:col>96</xdr:col>
          <xdr:colOff>800100</xdr:colOff>
          <xdr:row>0</xdr:row>
          <xdr:rowOff>0</xdr:rowOff>
        </xdr:to>
        <xdr:sp macro="" textlink="">
          <xdr:nvSpPr>
            <xdr:cNvPr id="19537" name="Button 81" hidden="1">
              <a:extLst>
                <a:ext uri="{63B3BB69-23CF-44E3-9099-C40C66FF867C}">
                  <a14:compatExt spid="_x0000_s19537"/>
                </a:ext>
                <a:ext uri="{FF2B5EF4-FFF2-40B4-BE49-F238E27FC236}">
                  <a16:creationId xmlns:a16="http://schemas.microsoft.com/office/drawing/2014/main" id="{00000000-0008-0000-0400-00005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96</xdr:col>
          <xdr:colOff>800100</xdr:colOff>
          <xdr:row>0</xdr:row>
          <xdr:rowOff>0</xdr:rowOff>
        </xdr:from>
        <xdr:to>
          <xdr:col>98</xdr:col>
          <xdr:colOff>0</xdr:colOff>
          <xdr:row>0</xdr:row>
          <xdr:rowOff>0</xdr:rowOff>
        </xdr:to>
        <xdr:sp macro="" textlink="">
          <xdr:nvSpPr>
            <xdr:cNvPr id="19538" name="Button 82" hidden="1">
              <a:extLst>
                <a:ext uri="{63B3BB69-23CF-44E3-9099-C40C66FF867C}">
                  <a14:compatExt spid="_x0000_s19538"/>
                </a:ext>
                <a:ext uri="{FF2B5EF4-FFF2-40B4-BE49-F238E27FC236}">
                  <a16:creationId xmlns:a16="http://schemas.microsoft.com/office/drawing/2014/main" id="{00000000-0008-0000-0400-00005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98</xdr:col>
          <xdr:colOff>0</xdr:colOff>
          <xdr:row>0</xdr:row>
          <xdr:rowOff>0</xdr:rowOff>
        </xdr:from>
        <xdr:to>
          <xdr:col>99</xdr:col>
          <xdr:colOff>0</xdr:colOff>
          <xdr:row>0</xdr:row>
          <xdr:rowOff>0</xdr:rowOff>
        </xdr:to>
        <xdr:sp macro="" textlink="">
          <xdr:nvSpPr>
            <xdr:cNvPr id="19539" name="Button 83" hidden="1">
              <a:extLst>
                <a:ext uri="{63B3BB69-23CF-44E3-9099-C40C66FF867C}">
                  <a14:compatExt spid="_x0000_s19539"/>
                </a:ext>
                <a:ext uri="{FF2B5EF4-FFF2-40B4-BE49-F238E27FC236}">
                  <a16:creationId xmlns:a16="http://schemas.microsoft.com/office/drawing/2014/main" id="{00000000-0008-0000-0400-00005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99</xdr:col>
          <xdr:colOff>0</xdr:colOff>
          <xdr:row>0</xdr:row>
          <xdr:rowOff>0</xdr:rowOff>
        </xdr:from>
        <xdr:to>
          <xdr:col>99</xdr:col>
          <xdr:colOff>800100</xdr:colOff>
          <xdr:row>0</xdr:row>
          <xdr:rowOff>0</xdr:rowOff>
        </xdr:to>
        <xdr:sp macro="" textlink="">
          <xdr:nvSpPr>
            <xdr:cNvPr id="19540" name="Button 84" hidden="1">
              <a:extLst>
                <a:ext uri="{63B3BB69-23CF-44E3-9099-C40C66FF867C}">
                  <a14:compatExt spid="_x0000_s19540"/>
                </a:ext>
                <a:ext uri="{FF2B5EF4-FFF2-40B4-BE49-F238E27FC236}">
                  <a16:creationId xmlns:a16="http://schemas.microsoft.com/office/drawing/2014/main" id="{00000000-0008-0000-0400-00005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100</xdr:col>
          <xdr:colOff>0</xdr:colOff>
          <xdr:row>0</xdr:row>
          <xdr:rowOff>0</xdr:rowOff>
        </xdr:from>
        <xdr:to>
          <xdr:col>101</xdr:col>
          <xdr:colOff>0</xdr:colOff>
          <xdr:row>0</xdr:row>
          <xdr:rowOff>0</xdr:rowOff>
        </xdr:to>
        <xdr:sp macro="" textlink="">
          <xdr:nvSpPr>
            <xdr:cNvPr id="19541" name="Button 85" hidden="1">
              <a:extLst>
                <a:ext uri="{63B3BB69-23CF-44E3-9099-C40C66FF867C}">
                  <a14:compatExt spid="_x0000_s19541"/>
                </a:ext>
                <a:ext uri="{FF2B5EF4-FFF2-40B4-BE49-F238E27FC236}">
                  <a16:creationId xmlns:a16="http://schemas.microsoft.com/office/drawing/2014/main" id="{00000000-0008-0000-0400-00005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89</xdr:col>
          <xdr:colOff>0</xdr:colOff>
          <xdr:row>0</xdr:row>
          <xdr:rowOff>0</xdr:rowOff>
        </xdr:from>
        <xdr:to>
          <xdr:col>90</xdr:col>
          <xdr:colOff>0</xdr:colOff>
          <xdr:row>0</xdr:row>
          <xdr:rowOff>0</xdr:rowOff>
        </xdr:to>
        <xdr:sp macro="" textlink="">
          <xdr:nvSpPr>
            <xdr:cNvPr id="19542" name="Button 86" hidden="1">
              <a:extLst>
                <a:ext uri="{63B3BB69-23CF-44E3-9099-C40C66FF867C}">
                  <a14:compatExt spid="_x0000_s19542"/>
                </a:ext>
                <a:ext uri="{FF2B5EF4-FFF2-40B4-BE49-F238E27FC236}">
                  <a16:creationId xmlns:a16="http://schemas.microsoft.com/office/drawing/2014/main" id="{00000000-0008-0000-0400-00005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90</xdr:col>
          <xdr:colOff>12700</xdr:colOff>
          <xdr:row>0</xdr:row>
          <xdr:rowOff>0</xdr:rowOff>
        </xdr:from>
        <xdr:to>
          <xdr:col>91</xdr:col>
          <xdr:colOff>0</xdr:colOff>
          <xdr:row>0</xdr:row>
          <xdr:rowOff>0</xdr:rowOff>
        </xdr:to>
        <xdr:sp macro="" textlink="">
          <xdr:nvSpPr>
            <xdr:cNvPr id="19543" name="Button 87" hidden="1">
              <a:extLst>
                <a:ext uri="{63B3BB69-23CF-44E3-9099-C40C66FF867C}">
                  <a14:compatExt spid="_x0000_s19543"/>
                </a:ext>
                <a:ext uri="{FF2B5EF4-FFF2-40B4-BE49-F238E27FC236}">
                  <a16:creationId xmlns:a16="http://schemas.microsoft.com/office/drawing/2014/main" id="{00000000-0008-0000-0400-00005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91</xdr:col>
          <xdr:colOff>0</xdr:colOff>
          <xdr:row>0</xdr:row>
          <xdr:rowOff>0</xdr:rowOff>
        </xdr:from>
        <xdr:to>
          <xdr:col>91</xdr:col>
          <xdr:colOff>800100</xdr:colOff>
          <xdr:row>0</xdr:row>
          <xdr:rowOff>0</xdr:rowOff>
        </xdr:to>
        <xdr:sp macro="" textlink="">
          <xdr:nvSpPr>
            <xdr:cNvPr id="19544" name="Button 88" hidden="1">
              <a:extLst>
                <a:ext uri="{63B3BB69-23CF-44E3-9099-C40C66FF867C}">
                  <a14:compatExt spid="_x0000_s19544"/>
                </a:ext>
                <a:ext uri="{FF2B5EF4-FFF2-40B4-BE49-F238E27FC236}">
                  <a16:creationId xmlns:a16="http://schemas.microsoft.com/office/drawing/2014/main" id="{00000000-0008-0000-0400-00005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92</xdr:col>
          <xdr:colOff>0</xdr:colOff>
          <xdr:row>0</xdr:row>
          <xdr:rowOff>0</xdr:rowOff>
        </xdr:from>
        <xdr:to>
          <xdr:col>93</xdr:col>
          <xdr:colOff>0</xdr:colOff>
          <xdr:row>0</xdr:row>
          <xdr:rowOff>0</xdr:rowOff>
        </xdr:to>
        <xdr:sp macro="" textlink="">
          <xdr:nvSpPr>
            <xdr:cNvPr id="19545" name="Button 89" hidden="1">
              <a:extLst>
                <a:ext uri="{63B3BB69-23CF-44E3-9099-C40C66FF867C}">
                  <a14:compatExt spid="_x0000_s19545"/>
                </a:ext>
                <a:ext uri="{FF2B5EF4-FFF2-40B4-BE49-F238E27FC236}">
                  <a16:creationId xmlns:a16="http://schemas.microsoft.com/office/drawing/2014/main" id="{00000000-0008-0000-0400-00005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93</xdr:col>
          <xdr:colOff>0</xdr:colOff>
          <xdr:row>0</xdr:row>
          <xdr:rowOff>0</xdr:rowOff>
        </xdr:from>
        <xdr:to>
          <xdr:col>93</xdr:col>
          <xdr:colOff>800100</xdr:colOff>
          <xdr:row>0</xdr:row>
          <xdr:rowOff>0</xdr:rowOff>
        </xdr:to>
        <xdr:sp macro="" textlink="">
          <xdr:nvSpPr>
            <xdr:cNvPr id="19546" name="Button 90" hidden="1">
              <a:extLst>
                <a:ext uri="{63B3BB69-23CF-44E3-9099-C40C66FF867C}">
                  <a14:compatExt spid="_x0000_s19546"/>
                </a:ext>
                <a:ext uri="{FF2B5EF4-FFF2-40B4-BE49-F238E27FC236}">
                  <a16:creationId xmlns:a16="http://schemas.microsoft.com/office/drawing/2014/main" id="{00000000-0008-0000-0400-00005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94</xdr:col>
          <xdr:colOff>0</xdr:colOff>
          <xdr:row>0</xdr:row>
          <xdr:rowOff>0</xdr:rowOff>
        </xdr:from>
        <xdr:to>
          <xdr:col>94</xdr:col>
          <xdr:colOff>800100</xdr:colOff>
          <xdr:row>0</xdr:row>
          <xdr:rowOff>0</xdr:rowOff>
        </xdr:to>
        <xdr:sp macro="" textlink="">
          <xdr:nvSpPr>
            <xdr:cNvPr id="19547" name="Button 91" hidden="1">
              <a:extLst>
                <a:ext uri="{63B3BB69-23CF-44E3-9099-C40C66FF867C}">
                  <a14:compatExt spid="_x0000_s19547"/>
                </a:ext>
                <a:ext uri="{FF2B5EF4-FFF2-40B4-BE49-F238E27FC236}">
                  <a16:creationId xmlns:a16="http://schemas.microsoft.com/office/drawing/2014/main" id="{00000000-0008-0000-0400-00005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95</xdr:col>
          <xdr:colOff>0</xdr:colOff>
          <xdr:row>0</xdr:row>
          <xdr:rowOff>0</xdr:rowOff>
        </xdr:from>
        <xdr:to>
          <xdr:col>96</xdr:col>
          <xdr:colOff>0</xdr:colOff>
          <xdr:row>0</xdr:row>
          <xdr:rowOff>0</xdr:rowOff>
        </xdr:to>
        <xdr:sp macro="" textlink="">
          <xdr:nvSpPr>
            <xdr:cNvPr id="19548" name="Button 92" hidden="1">
              <a:extLst>
                <a:ext uri="{63B3BB69-23CF-44E3-9099-C40C66FF867C}">
                  <a14:compatExt spid="_x0000_s19548"/>
                </a:ext>
                <a:ext uri="{FF2B5EF4-FFF2-40B4-BE49-F238E27FC236}">
                  <a16:creationId xmlns:a16="http://schemas.microsoft.com/office/drawing/2014/main" id="{00000000-0008-0000-0400-00005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96</xdr:col>
          <xdr:colOff>0</xdr:colOff>
          <xdr:row>0</xdr:row>
          <xdr:rowOff>0</xdr:rowOff>
        </xdr:from>
        <xdr:to>
          <xdr:col>96</xdr:col>
          <xdr:colOff>800100</xdr:colOff>
          <xdr:row>0</xdr:row>
          <xdr:rowOff>0</xdr:rowOff>
        </xdr:to>
        <xdr:sp macro="" textlink="">
          <xdr:nvSpPr>
            <xdr:cNvPr id="19549" name="Button 93" hidden="1">
              <a:extLst>
                <a:ext uri="{63B3BB69-23CF-44E3-9099-C40C66FF867C}">
                  <a14:compatExt spid="_x0000_s19549"/>
                </a:ext>
                <a:ext uri="{FF2B5EF4-FFF2-40B4-BE49-F238E27FC236}">
                  <a16:creationId xmlns:a16="http://schemas.microsoft.com/office/drawing/2014/main" id="{00000000-0008-0000-0400-00005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96</xdr:col>
          <xdr:colOff>800100</xdr:colOff>
          <xdr:row>0</xdr:row>
          <xdr:rowOff>0</xdr:rowOff>
        </xdr:from>
        <xdr:to>
          <xdr:col>98</xdr:col>
          <xdr:colOff>0</xdr:colOff>
          <xdr:row>0</xdr:row>
          <xdr:rowOff>0</xdr:rowOff>
        </xdr:to>
        <xdr:sp macro="" textlink="">
          <xdr:nvSpPr>
            <xdr:cNvPr id="19550" name="Button 94" hidden="1">
              <a:extLst>
                <a:ext uri="{63B3BB69-23CF-44E3-9099-C40C66FF867C}">
                  <a14:compatExt spid="_x0000_s19550"/>
                </a:ext>
                <a:ext uri="{FF2B5EF4-FFF2-40B4-BE49-F238E27FC236}">
                  <a16:creationId xmlns:a16="http://schemas.microsoft.com/office/drawing/2014/main" id="{00000000-0008-0000-0400-00005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98</xdr:col>
          <xdr:colOff>0</xdr:colOff>
          <xdr:row>0</xdr:row>
          <xdr:rowOff>0</xdr:rowOff>
        </xdr:from>
        <xdr:to>
          <xdr:col>99</xdr:col>
          <xdr:colOff>0</xdr:colOff>
          <xdr:row>0</xdr:row>
          <xdr:rowOff>0</xdr:rowOff>
        </xdr:to>
        <xdr:sp macro="" textlink="">
          <xdr:nvSpPr>
            <xdr:cNvPr id="19551" name="Button 95" hidden="1">
              <a:extLst>
                <a:ext uri="{63B3BB69-23CF-44E3-9099-C40C66FF867C}">
                  <a14:compatExt spid="_x0000_s19551"/>
                </a:ext>
                <a:ext uri="{FF2B5EF4-FFF2-40B4-BE49-F238E27FC236}">
                  <a16:creationId xmlns:a16="http://schemas.microsoft.com/office/drawing/2014/main" id="{00000000-0008-0000-0400-00005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99</xdr:col>
          <xdr:colOff>0</xdr:colOff>
          <xdr:row>0</xdr:row>
          <xdr:rowOff>0</xdr:rowOff>
        </xdr:from>
        <xdr:to>
          <xdr:col>99</xdr:col>
          <xdr:colOff>800100</xdr:colOff>
          <xdr:row>0</xdr:row>
          <xdr:rowOff>0</xdr:rowOff>
        </xdr:to>
        <xdr:sp macro="" textlink="">
          <xdr:nvSpPr>
            <xdr:cNvPr id="19552" name="Button 96" hidden="1">
              <a:extLst>
                <a:ext uri="{63B3BB69-23CF-44E3-9099-C40C66FF867C}">
                  <a14:compatExt spid="_x0000_s19552"/>
                </a:ext>
                <a:ext uri="{FF2B5EF4-FFF2-40B4-BE49-F238E27FC236}">
                  <a16:creationId xmlns:a16="http://schemas.microsoft.com/office/drawing/2014/main" id="{00000000-0008-0000-0400-00006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100</xdr:col>
          <xdr:colOff>0</xdr:colOff>
          <xdr:row>0</xdr:row>
          <xdr:rowOff>0</xdr:rowOff>
        </xdr:from>
        <xdr:to>
          <xdr:col>101</xdr:col>
          <xdr:colOff>0</xdr:colOff>
          <xdr:row>0</xdr:row>
          <xdr:rowOff>0</xdr:rowOff>
        </xdr:to>
        <xdr:sp macro="" textlink="">
          <xdr:nvSpPr>
            <xdr:cNvPr id="19553" name="Button 97" hidden="1">
              <a:extLst>
                <a:ext uri="{63B3BB69-23CF-44E3-9099-C40C66FF867C}">
                  <a14:compatExt spid="_x0000_s19553"/>
                </a:ext>
                <a:ext uri="{FF2B5EF4-FFF2-40B4-BE49-F238E27FC236}">
                  <a16:creationId xmlns:a16="http://schemas.microsoft.com/office/drawing/2014/main" id="{00000000-0008-0000-0400-00006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101</xdr:col>
          <xdr:colOff>0</xdr:colOff>
          <xdr:row>0</xdr:row>
          <xdr:rowOff>0</xdr:rowOff>
        </xdr:from>
        <xdr:to>
          <xdr:col>102</xdr:col>
          <xdr:colOff>0</xdr:colOff>
          <xdr:row>0</xdr:row>
          <xdr:rowOff>0</xdr:rowOff>
        </xdr:to>
        <xdr:sp macro="" textlink="">
          <xdr:nvSpPr>
            <xdr:cNvPr id="19554" name="Button 98" hidden="1">
              <a:extLst>
                <a:ext uri="{63B3BB69-23CF-44E3-9099-C40C66FF867C}">
                  <a14:compatExt spid="_x0000_s19554"/>
                </a:ext>
                <a:ext uri="{FF2B5EF4-FFF2-40B4-BE49-F238E27FC236}">
                  <a16:creationId xmlns:a16="http://schemas.microsoft.com/office/drawing/2014/main" id="{00000000-0008-0000-0400-00006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102</xdr:col>
          <xdr:colOff>12700</xdr:colOff>
          <xdr:row>0</xdr:row>
          <xdr:rowOff>0</xdr:rowOff>
        </xdr:from>
        <xdr:to>
          <xdr:col>103</xdr:col>
          <xdr:colOff>0</xdr:colOff>
          <xdr:row>0</xdr:row>
          <xdr:rowOff>0</xdr:rowOff>
        </xdr:to>
        <xdr:sp macro="" textlink="">
          <xdr:nvSpPr>
            <xdr:cNvPr id="19555" name="Button 99" hidden="1">
              <a:extLst>
                <a:ext uri="{63B3BB69-23CF-44E3-9099-C40C66FF867C}">
                  <a14:compatExt spid="_x0000_s19555"/>
                </a:ext>
                <a:ext uri="{FF2B5EF4-FFF2-40B4-BE49-F238E27FC236}">
                  <a16:creationId xmlns:a16="http://schemas.microsoft.com/office/drawing/2014/main" id="{00000000-0008-0000-0400-00006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103</xdr:col>
          <xdr:colOff>0</xdr:colOff>
          <xdr:row>0</xdr:row>
          <xdr:rowOff>0</xdr:rowOff>
        </xdr:from>
        <xdr:to>
          <xdr:col>103</xdr:col>
          <xdr:colOff>800100</xdr:colOff>
          <xdr:row>0</xdr:row>
          <xdr:rowOff>0</xdr:rowOff>
        </xdr:to>
        <xdr:sp macro="" textlink="">
          <xdr:nvSpPr>
            <xdr:cNvPr id="19556" name="Button 100" hidden="1">
              <a:extLst>
                <a:ext uri="{63B3BB69-23CF-44E3-9099-C40C66FF867C}">
                  <a14:compatExt spid="_x0000_s19556"/>
                </a:ext>
                <a:ext uri="{FF2B5EF4-FFF2-40B4-BE49-F238E27FC236}">
                  <a16:creationId xmlns:a16="http://schemas.microsoft.com/office/drawing/2014/main" id="{00000000-0008-0000-0400-00006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104</xdr:col>
          <xdr:colOff>0</xdr:colOff>
          <xdr:row>0</xdr:row>
          <xdr:rowOff>0</xdr:rowOff>
        </xdr:from>
        <xdr:to>
          <xdr:col>105</xdr:col>
          <xdr:colOff>0</xdr:colOff>
          <xdr:row>0</xdr:row>
          <xdr:rowOff>0</xdr:rowOff>
        </xdr:to>
        <xdr:sp macro="" textlink="">
          <xdr:nvSpPr>
            <xdr:cNvPr id="19557" name="Button 101" hidden="1">
              <a:extLst>
                <a:ext uri="{63B3BB69-23CF-44E3-9099-C40C66FF867C}">
                  <a14:compatExt spid="_x0000_s19557"/>
                </a:ext>
                <a:ext uri="{FF2B5EF4-FFF2-40B4-BE49-F238E27FC236}">
                  <a16:creationId xmlns:a16="http://schemas.microsoft.com/office/drawing/2014/main" id="{00000000-0008-0000-0400-00006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105</xdr:col>
          <xdr:colOff>0</xdr:colOff>
          <xdr:row>0</xdr:row>
          <xdr:rowOff>0</xdr:rowOff>
        </xdr:from>
        <xdr:to>
          <xdr:col>105</xdr:col>
          <xdr:colOff>800100</xdr:colOff>
          <xdr:row>0</xdr:row>
          <xdr:rowOff>0</xdr:rowOff>
        </xdr:to>
        <xdr:sp macro="" textlink="">
          <xdr:nvSpPr>
            <xdr:cNvPr id="19558" name="Button 102" hidden="1">
              <a:extLst>
                <a:ext uri="{63B3BB69-23CF-44E3-9099-C40C66FF867C}">
                  <a14:compatExt spid="_x0000_s19558"/>
                </a:ext>
                <a:ext uri="{FF2B5EF4-FFF2-40B4-BE49-F238E27FC236}">
                  <a16:creationId xmlns:a16="http://schemas.microsoft.com/office/drawing/2014/main" id="{00000000-0008-0000-0400-00006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106</xdr:col>
          <xdr:colOff>0</xdr:colOff>
          <xdr:row>0</xdr:row>
          <xdr:rowOff>0</xdr:rowOff>
        </xdr:from>
        <xdr:to>
          <xdr:col>106</xdr:col>
          <xdr:colOff>800100</xdr:colOff>
          <xdr:row>0</xdr:row>
          <xdr:rowOff>0</xdr:rowOff>
        </xdr:to>
        <xdr:sp macro="" textlink="">
          <xdr:nvSpPr>
            <xdr:cNvPr id="19559" name="Button 103" hidden="1">
              <a:extLst>
                <a:ext uri="{63B3BB69-23CF-44E3-9099-C40C66FF867C}">
                  <a14:compatExt spid="_x0000_s19559"/>
                </a:ext>
                <a:ext uri="{FF2B5EF4-FFF2-40B4-BE49-F238E27FC236}">
                  <a16:creationId xmlns:a16="http://schemas.microsoft.com/office/drawing/2014/main" id="{00000000-0008-0000-0400-00006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107</xdr:col>
          <xdr:colOff>0</xdr:colOff>
          <xdr:row>0</xdr:row>
          <xdr:rowOff>0</xdr:rowOff>
        </xdr:from>
        <xdr:to>
          <xdr:col>108</xdr:col>
          <xdr:colOff>0</xdr:colOff>
          <xdr:row>0</xdr:row>
          <xdr:rowOff>0</xdr:rowOff>
        </xdr:to>
        <xdr:sp macro="" textlink="">
          <xdr:nvSpPr>
            <xdr:cNvPr id="19560" name="Button 104" hidden="1">
              <a:extLst>
                <a:ext uri="{63B3BB69-23CF-44E3-9099-C40C66FF867C}">
                  <a14:compatExt spid="_x0000_s19560"/>
                </a:ext>
                <a:ext uri="{FF2B5EF4-FFF2-40B4-BE49-F238E27FC236}">
                  <a16:creationId xmlns:a16="http://schemas.microsoft.com/office/drawing/2014/main" id="{00000000-0008-0000-0400-00006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108</xdr:col>
          <xdr:colOff>800100</xdr:colOff>
          <xdr:row>0</xdr:row>
          <xdr:rowOff>0</xdr:rowOff>
        </xdr:to>
        <xdr:sp macro="" textlink="">
          <xdr:nvSpPr>
            <xdr:cNvPr id="19561" name="Button 105" hidden="1">
              <a:extLst>
                <a:ext uri="{63B3BB69-23CF-44E3-9099-C40C66FF867C}">
                  <a14:compatExt spid="_x0000_s19561"/>
                </a:ext>
                <a:ext uri="{FF2B5EF4-FFF2-40B4-BE49-F238E27FC236}">
                  <a16:creationId xmlns:a16="http://schemas.microsoft.com/office/drawing/2014/main" id="{00000000-0008-0000-0400-00006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108</xdr:col>
          <xdr:colOff>800100</xdr:colOff>
          <xdr:row>0</xdr:row>
          <xdr:rowOff>0</xdr:rowOff>
        </xdr:from>
        <xdr:to>
          <xdr:col>110</xdr:col>
          <xdr:colOff>0</xdr:colOff>
          <xdr:row>0</xdr:row>
          <xdr:rowOff>0</xdr:rowOff>
        </xdr:to>
        <xdr:sp macro="" textlink="">
          <xdr:nvSpPr>
            <xdr:cNvPr id="19562" name="Button 106" hidden="1">
              <a:extLst>
                <a:ext uri="{63B3BB69-23CF-44E3-9099-C40C66FF867C}">
                  <a14:compatExt spid="_x0000_s19562"/>
                </a:ext>
                <a:ext uri="{FF2B5EF4-FFF2-40B4-BE49-F238E27FC236}">
                  <a16:creationId xmlns:a16="http://schemas.microsoft.com/office/drawing/2014/main" id="{00000000-0008-0000-0400-00006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110</xdr:col>
          <xdr:colOff>0</xdr:colOff>
          <xdr:row>0</xdr:row>
          <xdr:rowOff>0</xdr:rowOff>
        </xdr:from>
        <xdr:to>
          <xdr:col>111</xdr:col>
          <xdr:colOff>0</xdr:colOff>
          <xdr:row>0</xdr:row>
          <xdr:rowOff>0</xdr:rowOff>
        </xdr:to>
        <xdr:sp macro="" textlink="">
          <xdr:nvSpPr>
            <xdr:cNvPr id="19563" name="Button 107" hidden="1">
              <a:extLst>
                <a:ext uri="{63B3BB69-23CF-44E3-9099-C40C66FF867C}">
                  <a14:compatExt spid="_x0000_s19563"/>
                </a:ext>
                <a:ext uri="{FF2B5EF4-FFF2-40B4-BE49-F238E27FC236}">
                  <a16:creationId xmlns:a16="http://schemas.microsoft.com/office/drawing/2014/main" id="{00000000-0008-0000-0400-00006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111</xdr:col>
          <xdr:colOff>0</xdr:colOff>
          <xdr:row>0</xdr:row>
          <xdr:rowOff>0</xdr:rowOff>
        </xdr:from>
        <xdr:to>
          <xdr:col>111</xdr:col>
          <xdr:colOff>800100</xdr:colOff>
          <xdr:row>0</xdr:row>
          <xdr:rowOff>0</xdr:rowOff>
        </xdr:to>
        <xdr:sp macro="" textlink="">
          <xdr:nvSpPr>
            <xdr:cNvPr id="19564" name="Button 108" hidden="1">
              <a:extLst>
                <a:ext uri="{63B3BB69-23CF-44E3-9099-C40C66FF867C}">
                  <a14:compatExt spid="_x0000_s19564"/>
                </a:ext>
                <a:ext uri="{FF2B5EF4-FFF2-40B4-BE49-F238E27FC236}">
                  <a16:creationId xmlns:a16="http://schemas.microsoft.com/office/drawing/2014/main" id="{00000000-0008-0000-0400-00006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112</xdr:col>
          <xdr:colOff>0</xdr:colOff>
          <xdr:row>0</xdr:row>
          <xdr:rowOff>0</xdr:rowOff>
        </xdr:from>
        <xdr:to>
          <xdr:col>113</xdr:col>
          <xdr:colOff>0</xdr:colOff>
          <xdr:row>0</xdr:row>
          <xdr:rowOff>0</xdr:rowOff>
        </xdr:to>
        <xdr:sp macro="" textlink="">
          <xdr:nvSpPr>
            <xdr:cNvPr id="19565" name="Button 109" hidden="1">
              <a:extLst>
                <a:ext uri="{63B3BB69-23CF-44E3-9099-C40C66FF867C}">
                  <a14:compatExt spid="_x0000_s19565"/>
                </a:ext>
                <a:ext uri="{FF2B5EF4-FFF2-40B4-BE49-F238E27FC236}">
                  <a16:creationId xmlns:a16="http://schemas.microsoft.com/office/drawing/2014/main" id="{00000000-0008-0000-0400-00006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101</xdr:col>
          <xdr:colOff>0</xdr:colOff>
          <xdr:row>0</xdr:row>
          <xdr:rowOff>0</xdr:rowOff>
        </xdr:from>
        <xdr:to>
          <xdr:col>102</xdr:col>
          <xdr:colOff>0</xdr:colOff>
          <xdr:row>0</xdr:row>
          <xdr:rowOff>0</xdr:rowOff>
        </xdr:to>
        <xdr:sp macro="" textlink="">
          <xdr:nvSpPr>
            <xdr:cNvPr id="19566" name="Button 110" hidden="1">
              <a:extLst>
                <a:ext uri="{63B3BB69-23CF-44E3-9099-C40C66FF867C}">
                  <a14:compatExt spid="_x0000_s19566"/>
                </a:ext>
                <a:ext uri="{FF2B5EF4-FFF2-40B4-BE49-F238E27FC236}">
                  <a16:creationId xmlns:a16="http://schemas.microsoft.com/office/drawing/2014/main" id="{00000000-0008-0000-0400-00006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102</xdr:col>
          <xdr:colOff>12700</xdr:colOff>
          <xdr:row>0</xdr:row>
          <xdr:rowOff>0</xdr:rowOff>
        </xdr:from>
        <xdr:to>
          <xdr:col>103</xdr:col>
          <xdr:colOff>0</xdr:colOff>
          <xdr:row>0</xdr:row>
          <xdr:rowOff>0</xdr:rowOff>
        </xdr:to>
        <xdr:sp macro="" textlink="">
          <xdr:nvSpPr>
            <xdr:cNvPr id="19567" name="Button 111" hidden="1">
              <a:extLst>
                <a:ext uri="{63B3BB69-23CF-44E3-9099-C40C66FF867C}">
                  <a14:compatExt spid="_x0000_s19567"/>
                </a:ext>
                <a:ext uri="{FF2B5EF4-FFF2-40B4-BE49-F238E27FC236}">
                  <a16:creationId xmlns:a16="http://schemas.microsoft.com/office/drawing/2014/main" id="{00000000-0008-0000-0400-00006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103</xdr:col>
          <xdr:colOff>0</xdr:colOff>
          <xdr:row>0</xdr:row>
          <xdr:rowOff>0</xdr:rowOff>
        </xdr:from>
        <xdr:to>
          <xdr:col>103</xdr:col>
          <xdr:colOff>800100</xdr:colOff>
          <xdr:row>0</xdr:row>
          <xdr:rowOff>0</xdr:rowOff>
        </xdr:to>
        <xdr:sp macro="" textlink="">
          <xdr:nvSpPr>
            <xdr:cNvPr id="19568" name="Button 112" hidden="1">
              <a:extLst>
                <a:ext uri="{63B3BB69-23CF-44E3-9099-C40C66FF867C}">
                  <a14:compatExt spid="_x0000_s19568"/>
                </a:ext>
                <a:ext uri="{FF2B5EF4-FFF2-40B4-BE49-F238E27FC236}">
                  <a16:creationId xmlns:a16="http://schemas.microsoft.com/office/drawing/2014/main" id="{00000000-0008-0000-0400-00007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104</xdr:col>
          <xdr:colOff>0</xdr:colOff>
          <xdr:row>0</xdr:row>
          <xdr:rowOff>0</xdr:rowOff>
        </xdr:from>
        <xdr:to>
          <xdr:col>105</xdr:col>
          <xdr:colOff>0</xdr:colOff>
          <xdr:row>0</xdr:row>
          <xdr:rowOff>0</xdr:rowOff>
        </xdr:to>
        <xdr:sp macro="" textlink="">
          <xdr:nvSpPr>
            <xdr:cNvPr id="19569" name="Button 113" hidden="1">
              <a:extLst>
                <a:ext uri="{63B3BB69-23CF-44E3-9099-C40C66FF867C}">
                  <a14:compatExt spid="_x0000_s19569"/>
                </a:ext>
                <a:ext uri="{FF2B5EF4-FFF2-40B4-BE49-F238E27FC236}">
                  <a16:creationId xmlns:a16="http://schemas.microsoft.com/office/drawing/2014/main" id="{00000000-0008-0000-0400-00007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105</xdr:col>
          <xdr:colOff>0</xdr:colOff>
          <xdr:row>0</xdr:row>
          <xdr:rowOff>0</xdr:rowOff>
        </xdr:from>
        <xdr:to>
          <xdr:col>105</xdr:col>
          <xdr:colOff>800100</xdr:colOff>
          <xdr:row>0</xdr:row>
          <xdr:rowOff>0</xdr:rowOff>
        </xdr:to>
        <xdr:sp macro="" textlink="">
          <xdr:nvSpPr>
            <xdr:cNvPr id="19570" name="Button 114" hidden="1">
              <a:extLst>
                <a:ext uri="{63B3BB69-23CF-44E3-9099-C40C66FF867C}">
                  <a14:compatExt spid="_x0000_s19570"/>
                </a:ext>
                <a:ext uri="{FF2B5EF4-FFF2-40B4-BE49-F238E27FC236}">
                  <a16:creationId xmlns:a16="http://schemas.microsoft.com/office/drawing/2014/main" id="{00000000-0008-0000-0400-00007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106</xdr:col>
          <xdr:colOff>0</xdr:colOff>
          <xdr:row>0</xdr:row>
          <xdr:rowOff>0</xdr:rowOff>
        </xdr:from>
        <xdr:to>
          <xdr:col>106</xdr:col>
          <xdr:colOff>800100</xdr:colOff>
          <xdr:row>0</xdr:row>
          <xdr:rowOff>0</xdr:rowOff>
        </xdr:to>
        <xdr:sp macro="" textlink="">
          <xdr:nvSpPr>
            <xdr:cNvPr id="19571" name="Button 115" hidden="1">
              <a:extLst>
                <a:ext uri="{63B3BB69-23CF-44E3-9099-C40C66FF867C}">
                  <a14:compatExt spid="_x0000_s19571"/>
                </a:ext>
                <a:ext uri="{FF2B5EF4-FFF2-40B4-BE49-F238E27FC236}">
                  <a16:creationId xmlns:a16="http://schemas.microsoft.com/office/drawing/2014/main" id="{00000000-0008-0000-0400-00007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107</xdr:col>
          <xdr:colOff>0</xdr:colOff>
          <xdr:row>0</xdr:row>
          <xdr:rowOff>0</xdr:rowOff>
        </xdr:from>
        <xdr:to>
          <xdr:col>108</xdr:col>
          <xdr:colOff>0</xdr:colOff>
          <xdr:row>0</xdr:row>
          <xdr:rowOff>0</xdr:rowOff>
        </xdr:to>
        <xdr:sp macro="" textlink="">
          <xdr:nvSpPr>
            <xdr:cNvPr id="19572" name="Button 116" hidden="1">
              <a:extLst>
                <a:ext uri="{63B3BB69-23CF-44E3-9099-C40C66FF867C}">
                  <a14:compatExt spid="_x0000_s19572"/>
                </a:ext>
                <a:ext uri="{FF2B5EF4-FFF2-40B4-BE49-F238E27FC236}">
                  <a16:creationId xmlns:a16="http://schemas.microsoft.com/office/drawing/2014/main" id="{00000000-0008-0000-0400-00007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108</xdr:col>
          <xdr:colOff>800100</xdr:colOff>
          <xdr:row>0</xdr:row>
          <xdr:rowOff>0</xdr:rowOff>
        </xdr:to>
        <xdr:sp macro="" textlink="">
          <xdr:nvSpPr>
            <xdr:cNvPr id="19573" name="Button 117" hidden="1">
              <a:extLst>
                <a:ext uri="{63B3BB69-23CF-44E3-9099-C40C66FF867C}">
                  <a14:compatExt spid="_x0000_s19573"/>
                </a:ext>
                <a:ext uri="{FF2B5EF4-FFF2-40B4-BE49-F238E27FC236}">
                  <a16:creationId xmlns:a16="http://schemas.microsoft.com/office/drawing/2014/main" id="{00000000-0008-0000-0400-00007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108</xdr:col>
          <xdr:colOff>800100</xdr:colOff>
          <xdr:row>0</xdr:row>
          <xdr:rowOff>0</xdr:rowOff>
        </xdr:from>
        <xdr:to>
          <xdr:col>110</xdr:col>
          <xdr:colOff>0</xdr:colOff>
          <xdr:row>0</xdr:row>
          <xdr:rowOff>0</xdr:rowOff>
        </xdr:to>
        <xdr:sp macro="" textlink="">
          <xdr:nvSpPr>
            <xdr:cNvPr id="19574" name="Button 118" hidden="1">
              <a:extLst>
                <a:ext uri="{63B3BB69-23CF-44E3-9099-C40C66FF867C}">
                  <a14:compatExt spid="_x0000_s19574"/>
                </a:ext>
                <a:ext uri="{FF2B5EF4-FFF2-40B4-BE49-F238E27FC236}">
                  <a16:creationId xmlns:a16="http://schemas.microsoft.com/office/drawing/2014/main" id="{00000000-0008-0000-0400-00007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110</xdr:col>
          <xdr:colOff>0</xdr:colOff>
          <xdr:row>0</xdr:row>
          <xdr:rowOff>0</xdr:rowOff>
        </xdr:from>
        <xdr:to>
          <xdr:col>111</xdr:col>
          <xdr:colOff>0</xdr:colOff>
          <xdr:row>0</xdr:row>
          <xdr:rowOff>0</xdr:rowOff>
        </xdr:to>
        <xdr:sp macro="" textlink="">
          <xdr:nvSpPr>
            <xdr:cNvPr id="19575" name="Button 119" hidden="1">
              <a:extLst>
                <a:ext uri="{63B3BB69-23CF-44E3-9099-C40C66FF867C}">
                  <a14:compatExt spid="_x0000_s19575"/>
                </a:ext>
                <a:ext uri="{FF2B5EF4-FFF2-40B4-BE49-F238E27FC236}">
                  <a16:creationId xmlns:a16="http://schemas.microsoft.com/office/drawing/2014/main" id="{00000000-0008-0000-0400-00007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111</xdr:col>
          <xdr:colOff>0</xdr:colOff>
          <xdr:row>0</xdr:row>
          <xdr:rowOff>0</xdr:rowOff>
        </xdr:from>
        <xdr:to>
          <xdr:col>111</xdr:col>
          <xdr:colOff>800100</xdr:colOff>
          <xdr:row>0</xdr:row>
          <xdr:rowOff>0</xdr:rowOff>
        </xdr:to>
        <xdr:sp macro="" textlink="">
          <xdr:nvSpPr>
            <xdr:cNvPr id="19576" name="Button 120" hidden="1">
              <a:extLst>
                <a:ext uri="{63B3BB69-23CF-44E3-9099-C40C66FF867C}">
                  <a14:compatExt spid="_x0000_s19576"/>
                </a:ext>
                <a:ext uri="{FF2B5EF4-FFF2-40B4-BE49-F238E27FC236}">
                  <a16:creationId xmlns:a16="http://schemas.microsoft.com/office/drawing/2014/main" id="{00000000-0008-0000-0400-00007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112</xdr:col>
          <xdr:colOff>0</xdr:colOff>
          <xdr:row>0</xdr:row>
          <xdr:rowOff>0</xdr:rowOff>
        </xdr:from>
        <xdr:to>
          <xdr:col>113</xdr:col>
          <xdr:colOff>0</xdr:colOff>
          <xdr:row>0</xdr:row>
          <xdr:rowOff>0</xdr:rowOff>
        </xdr:to>
        <xdr:sp macro="" textlink="">
          <xdr:nvSpPr>
            <xdr:cNvPr id="19577" name="Button 121" hidden="1">
              <a:extLst>
                <a:ext uri="{63B3BB69-23CF-44E3-9099-C40C66FF867C}">
                  <a14:compatExt spid="_x0000_s19577"/>
                </a:ext>
                <a:ext uri="{FF2B5EF4-FFF2-40B4-BE49-F238E27FC236}">
                  <a16:creationId xmlns:a16="http://schemas.microsoft.com/office/drawing/2014/main" id="{00000000-0008-0000-0400-00007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113</xdr:col>
          <xdr:colOff>0</xdr:colOff>
          <xdr:row>0</xdr:row>
          <xdr:rowOff>0</xdr:rowOff>
        </xdr:from>
        <xdr:to>
          <xdr:col>114</xdr:col>
          <xdr:colOff>0</xdr:colOff>
          <xdr:row>0</xdr:row>
          <xdr:rowOff>0</xdr:rowOff>
        </xdr:to>
        <xdr:sp macro="" textlink="">
          <xdr:nvSpPr>
            <xdr:cNvPr id="19578" name="Button 122" hidden="1">
              <a:extLst>
                <a:ext uri="{63B3BB69-23CF-44E3-9099-C40C66FF867C}">
                  <a14:compatExt spid="_x0000_s19578"/>
                </a:ext>
                <a:ext uri="{FF2B5EF4-FFF2-40B4-BE49-F238E27FC236}">
                  <a16:creationId xmlns:a16="http://schemas.microsoft.com/office/drawing/2014/main" id="{00000000-0008-0000-0400-00007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114</xdr:col>
          <xdr:colOff>12700</xdr:colOff>
          <xdr:row>0</xdr:row>
          <xdr:rowOff>0</xdr:rowOff>
        </xdr:from>
        <xdr:to>
          <xdr:col>115</xdr:col>
          <xdr:colOff>0</xdr:colOff>
          <xdr:row>0</xdr:row>
          <xdr:rowOff>0</xdr:rowOff>
        </xdr:to>
        <xdr:sp macro="" textlink="">
          <xdr:nvSpPr>
            <xdr:cNvPr id="19579" name="Button 123" hidden="1">
              <a:extLst>
                <a:ext uri="{63B3BB69-23CF-44E3-9099-C40C66FF867C}">
                  <a14:compatExt spid="_x0000_s19579"/>
                </a:ext>
                <a:ext uri="{FF2B5EF4-FFF2-40B4-BE49-F238E27FC236}">
                  <a16:creationId xmlns:a16="http://schemas.microsoft.com/office/drawing/2014/main" id="{00000000-0008-0000-0400-00007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115</xdr:col>
          <xdr:colOff>0</xdr:colOff>
          <xdr:row>0</xdr:row>
          <xdr:rowOff>0</xdr:rowOff>
        </xdr:from>
        <xdr:to>
          <xdr:col>115</xdr:col>
          <xdr:colOff>800100</xdr:colOff>
          <xdr:row>0</xdr:row>
          <xdr:rowOff>0</xdr:rowOff>
        </xdr:to>
        <xdr:sp macro="" textlink="">
          <xdr:nvSpPr>
            <xdr:cNvPr id="19580" name="Button 124" hidden="1">
              <a:extLst>
                <a:ext uri="{63B3BB69-23CF-44E3-9099-C40C66FF867C}">
                  <a14:compatExt spid="_x0000_s19580"/>
                </a:ext>
                <a:ext uri="{FF2B5EF4-FFF2-40B4-BE49-F238E27FC236}">
                  <a16:creationId xmlns:a16="http://schemas.microsoft.com/office/drawing/2014/main" id="{00000000-0008-0000-0400-00007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116</xdr:col>
          <xdr:colOff>0</xdr:colOff>
          <xdr:row>0</xdr:row>
          <xdr:rowOff>0</xdr:rowOff>
        </xdr:from>
        <xdr:to>
          <xdr:col>117</xdr:col>
          <xdr:colOff>0</xdr:colOff>
          <xdr:row>0</xdr:row>
          <xdr:rowOff>0</xdr:rowOff>
        </xdr:to>
        <xdr:sp macro="" textlink="">
          <xdr:nvSpPr>
            <xdr:cNvPr id="19581" name="Button 125" hidden="1">
              <a:extLst>
                <a:ext uri="{63B3BB69-23CF-44E3-9099-C40C66FF867C}">
                  <a14:compatExt spid="_x0000_s19581"/>
                </a:ext>
                <a:ext uri="{FF2B5EF4-FFF2-40B4-BE49-F238E27FC236}">
                  <a16:creationId xmlns:a16="http://schemas.microsoft.com/office/drawing/2014/main" id="{00000000-0008-0000-0400-00007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117</xdr:col>
          <xdr:colOff>0</xdr:colOff>
          <xdr:row>0</xdr:row>
          <xdr:rowOff>0</xdr:rowOff>
        </xdr:from>
        <xdr:to>
          <xdr:col>117</xdr:col>
          <xdr:colOff>800100</xdr:colOff>
          <xdr:row>0</xdr:row>
          <xdr:rowOff>0</xdr:rowOff>
        </xdr:to>
        <xdr:sp macro="" textlink="">
          <xdr:nvSpPr>
            <xdr:cNvPr id="19582" name="Button 126" hidden="1">
              <a:extLst>
                <a:ext uri="{63B3BB69-23CF-44E3-9099-C40C66FF867C}">
                  <a14:compatExt spid="_x0000_s19582"/>
                </a:ext>
                <a:ext uri="{FF2B5EF4-FFF2-40B4-BE49-F238E27FC236}">
                  <a16:creationId xmlns:a16="http://schemas.microsoft.com/office/drawing/2014/main" id="{00000000-0008-0000-0400-00007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118</xdr:col>
          <xdr:colOff>0</xdr:colOff>
          <xdr:row>0</xdr:row>
          <xdr:rowOff>0</xdr:rowOff>
        </xdr:from>
        <xdr:to>
          <xdr:col>118</xdr:col>
          <xdr:colOff>800100</xdr:colOff>
          <xdr:row>0</xdr:row>
          <xdr:rowOff>0</xdr:rowOff>
        </xdr:to>
        <xdr:sp macro="" textlink="">
          <xdr:nvSpPr>
            <xdr:cNvPr id="19583" name="Button 127" hidden="1">
              <a:extLst>
                <a:ext uri="{63B3BB69-23CF-44E3-9099-C40C66FF867C}">
                  <a14:compatExt spid="_x0000_s19583"/>
                </a:ext>
                <a:ext uri="{FF2B5EF4-FFF2-40B4-BE49-F238E27FC236}">
                  <a16:creationId xmlns:a16="http://schemas.microsoft.com/office/drawing/2014/main" id="{00000000-0008-0000-0400-00007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119</xdr:col>
          <xdr:colOff>0</xdr:colOff>
          <xdr:row>0</xdr:row>
          <xdr:rowOff>0</xdr:rowOff>
        </xdr:from>
        <xdr:to>
          <xdr:col>120</xdr:col>
          <xdr:colOff>0</xdr:colOff>
          <xdr:row>0</xdr:row>
          <xdr:rowOff>0</xdr:rowOff>
        </xdr:to>
        <xdr:sp macro="" textlink="">
          <xdr:nvSpPr>
            <xdr:cNvPr id="19584" name="Button 128" hidden="1">
              <a:extLst>
                <a:ext uri="{63B3BB69-23CF-44E3-9099-C40C66FF867C}">
                  <a14:compatExt spid="_x0000_s19584"/>
                </a:ext>
                <a:ext uri="{FF2B5EF4-FFF2-40B4-BE49-F238E27FC236}">
                  <a16:creationId xmlns:a16="http://schemas.microsoft.com/office/drawing/2014/main" id="{00000000-0008-0000-0400-00008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120</xdr:col>
          <xdr:colOff>0</xdr:colOff>
          <xdr:row>0</xdr:row>
          <xdr:rowOff>0</xdr:rowOff>
        </xdr:from>
        <xdr:to>
          <xdr:col>120</xdr:col>
          <xdr:colOff>800100</xdr:colOff>
          <xdr:row>0</xdr:row>
          <xdr:rowOff>0</xdr:rowOff>
        </xdr:to>
        <xdr:sp macro="" textlink="">
          <xdr:nvSpPr>
            <xdr:cNvPr id="19585" name="Button 129" hidden="1">
              <a:extLst>
                <a:ext uri="{63B3BB69-23CF-44E3-9099-C40C66FF867C}">
                  <a14:compatExt spid="_x0000_s19585"/>
                </a:ext>
                <a:ext uri="{FF2B5EF4-FFF2-40B4-BE49-F238E27FC236}">
                  <a16:creationId xmlns:a16="http://schemas.microsoft.com/office/drawing/2014/main" id="{00000000-0008-0000-0400-00008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120</xdr:col>
          <xdr:colOff>800100</xdr:colOff>
          <xdr:row>0</xdr:row>
          <xdr:rowOff>0</xdr:rowOff>
        </xdr:from>
        <xdr:to>
          <xdr:col>122</xdr:col>
          <xdr:colOff>0</xdr:colOff>
          <xdr:row>0</xdr:row>
          <xdr:rowOff>0</xdr:rowOff>
        </xdr:to>
        <xdr:sp macro="" textlink="">
          <xdr:nvSpPr>
            <xdr:cNvPr id="19586" name="Button 130" hidden="1">
              <a:extLst>
                <a:ext uri="{63B3BB69-23CF-44E3-9099-C40C66FF867C}">
                  <a14:compatExt spid="_x0000_s19586"/>
                </a:ext>
                <a:ext uri="{FF2B5EF4-FFF2-40B4-BE49-F238E27FC236}">
                  <a16:creationId xmlns:a16="http://schemas.microsoft.com/office/drawing/2014/main" id="{00000000-0008-0000-0400-00008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122</xdr:col>
          <xdr:colOff>0</xdr:colOff>
          <xdr:row>0</xdr:row>
          <xdr:rowOff>0</xdr:rowOff>
        </xdr:from>
        <xdr:to>
          <xdr:col>123</xdr:col>
          <xdr:colOff>0</xdr:colOff>
          <xdr:row>0</xdr:row>
          <xdr:rowOff>0</xdr:rowOff>
        </xdr:to>
        <xdr:sp macro="" textlink="">
          <xdr:nvSpPr>
            <xdr:cNvPr id="19587" name="Button 131" hidden="1">
              <a:extLst>
                <a:ext uri="{63B3BB69-23CF-44E3-9099-C40C66FF867C}">
                  <a14:compatExt spid="_x0000_s19587"/>
                </a:ext>
                <a:ext uri="{FF2B5EF4-FFF2-40B4-BE49-F238E27FC236}">
                  <a16:creationId xmlns:a16="http://schemas.microsoft.com/office/drawing/2014/main" id="{00000000-0008-0000-0400-00008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123</xdr:col>
          <xdr:colOff>0</xdr:colOff>
          <xdr:row>0</xdr:row>
          <xdr:rowOff>0</xdr:rowOff>
        </xdr:from>
        <xdr:to>
          <xdr:col>123</xdr:col>
          <xdr:colOff>800100</xdr:colOff>
          <xdr:row>0</xdr:row>
          <xdr:rowOff>0</xdr:rowOff>
        </xdr:to>
        <xdr:sp macro="" textlink="">
          <xdr:nvSpPr>
            <xdr:cNvPr id="19588" name="Button 132" hidden="1">
              <a:extLst>
                <a:ext uri="{63B3BB69-23CF-44E3-9099-C40C66FF867C}">
                  <a14:compatExt spid="_x0000_s19588"/>
                </a:ext>
                <a:ext uri="{FF2B5EF4-FFF2-40B4-BE49-F238E27FC236}">
                  <a16:creationId xmlns:a16="http://schemas.microsoft.com/office/drawing/2014/main" id="{00000000-0008-0000-0400-00008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124</xdr:col>
          <xdr:colOff>0</xdr:colOff>
          <xdr:row>0</xdr:row>
          <xdr:rowOff>0</xdr:rowOff>
        </xdr:from>
        <xdr:to>
          <xdr:col>125</xdr:col>
          <xdr:colOff>0</xdr:colOff>
          <xdr:row>0</xdr:row>
          <xdr:rowOff>0</xdr:rowOff>
        </xdr:to>
        <xdr:sp macro="" textlink="">
          <xdr:nvSpPr>
            <xdr:cNvPr id="19589" name="Button 133" hidden="1">
              <a:extLst>
                <a:ext uri="{63B3BB69-23CF-44E3-9099-C40C66FF867C}">
                  <a14:compatExt spid="_x0000_s19589"/>
                </a:ext>
                <a:ext uri="{FF2B5EF4-FFF2-40B4-BE49-F238E27FC236}">
                  <a16:creationId xmlns:a16="http://schemas.microsoft.com/office/drawing/2014/main" id="{00000000-0008-0000-0400-00008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113</xdr:col>
          <xdr:colOff>0</xdr:colOff>
          <xdr:row>0</xdr:row>
          <xdr:rowOff>0</xdr:rowOff>
        </xdr:from>
        <xdr:to>
          <xdr:col>114</xdr:col>
          <xdr:colOff>0</xdr:colOff>
          <xdr:row>0</xdr:row>
          <xdr:rowOff>0</xdr:rowOff>
        </xdr:to>
        <xdr:sp macro="" textlink="">
          <xdr:nvSpPr>
            <xdr:cNvPr id="19590" name="Button 134" hidden="1">
              <a:extLst>
                <a:ext uri="{63B3BB69-23CF-44E3-9099-C40C66FF867C}">
                  <a14:compatExt spid="_x0000_s19590"/>
                </a:ext>
                <a:ext uri="{FF2B5EF4-FFF2-40B4-BE49-F238E27FC236}">
                  <a16:creationId xmlns:a16="http://schemas.microsoft.com/office/drawing/2014/main" id="{00000000-0008-0000-0400-00008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114</xdr:col>
          <xdr:colOff>12700</xdr:colOff>
          <xdr:row>0</xdr:row>
          <xdr:rowOff>0</xdr:rowOff>
        </xdr:from>
        <xdr:to>
          <xdr:col>115</xdr:col>
          <xdr:colOff>0</xdr:colOff>
          <xdr:row>0</xdr:row>
          <xdr:rowOff>0</xdr:rowOff>
        </xdr:to>
        <xdr:sp macro="" textlink="">
          <xdr:nvSpPr>
            <xdr:cNvPr id="19591" name="Button 135" hidden="1">
              <a:extLst>
                <a:ext uri="{63B3BB69-23CF-44E3-9099-C40C66FF867C}">
                  <a14:compatExt spid="_x0000_s19591"/>
                </a:ext>
                <a:ext uri="{FF2B5EF4-FFF2-40B4-BE49-F238E27FC236}">
                  <a16:creationId xmlns:a16="http://schemas.microsoft.com/office/drawing/2014/main" id="{00000000-0008-0000-0400-00008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115</xdr:col>
          <xdr:colOff>0</xdr:colOff>
          <xdr:row>0</xdr:row>
          <xdr:rowOff>0</xdr:rowOff>
        </xdr:from>
        <xdr:to>
          <xdr:col>115</xdr:col>
          <xdr:colOff>800100</xdr:colOff>
          <xdr:row>0</xdr:row>
          <xdr:rowOff>0</xdr:rowOff>
        </xdr:to>
        <xdr:sp macro="" textlink="">
          <xdr:nvSpPr>
            <xdr:cNvPr id="19592" name="Button 136" hidden="1">
              <a:extLst>
                <a:ext uri="{63B3BB69-23CF-44E3-9099-C40C66FF867C}">
                  <a14:compatExt spid="_x0000_s19592"/>
                </a:ext>
                <a:ext uri="{FF2B5EF4-FFF2-40B4-BE49-F238E27FC236}">
                  <a16:creationId xmlns:a16="http://schemas.microsoft.com/office/drawing/2014/main" id="{00000000-0008-0000-0400-00008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116</xdr:col>
          <xdr:colOff>0</xdr:colOff>
          <xdr:row>0</xdr:row>
          <xdr:rowOff>0</xdr:rowOff>
        </xdr:from>
        <xdr:to>
          <xdr:col>117</xdr:col>
          <xdr:colOff>0</xdr:colOff>
          <xdr:row>0</xdr:row>
          <xdr:rowOff>0</xdr:rowOff>
        </xdr:to>
        <xdr:sp macro="" textlink="">
          <xdr:nvSpPr>
            <xdr:cNvPr id="19593" name="Button 137" hidden="1">
              <a:extLst>
                <a:ext uri="{63B3BB69-23CF-44E3-9099-C40C66FF867C}">
                  <a14:compatExt spid="_x0000_s19593"/>
                </a:ext>
                <a:ext uri="{FF2B5EF4-FFF2-40B4-BE49-F238E27FC236}">
                  <a16:creationId xmlns:a16="http://schemas.microsoft.com/office/drawing/2014/main" id="{00000000-0008-0000-0400-00008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117</xdr:col>
          <xdr:colOff>0</xdr:colOff>
          <xdr:row>0</xdr:row>
          <xdr:rowOff>0</xdr:rowOff>
        </xdr:from>
        <xdr:to>
          <xdr:col>117</xdr:col>
          <xdr:colOff>800100</xdr:colOff>
          <xdr:row>0</xdr:row>
          <xdr:rowOff>0</xdr:rowOff>
        </xdr:to>
        <xdr:sp macro="" textlink="">
          <xdr:nvSpPr>
            <xdr:cNvPr id="19594" name="Button 138" hidden="1">
              <a:extLst>
                <a:ext uri="{63B3BB69-23CF-44E3-9099-C40C66FF867C}">
                  <a14:compatExt spid="_x0000_s19594"/>
                </a:ext>
                <a:ext uri="{FF2B5EF4-FFF2-40B4-BE49-F238E27FC236}">
                  <a16:creationId xmlns:a16="http://schemas.microsoft.com/office/drawing/2014/main" id="{00000000-0008-0000-0400-00008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118</xdr:col>
          <xdr:colOff>0</xdr:colOff>
          <xdr:row>0</xdr:row>
          <xdr:rowOff>0</xdr:rowOff>
        </xdr:from>
        <xdr:to>
          <xdr:col>118</xdr:col>
          <xdr:colOff>800100</xdr:colOff>
          <xdr:row>0</xdr:row>
          <xdr:rowOff>0</xdr:rowOff>
        </xdr:to>
        <xdr:sp macro="" textlink="">
          <xdr:nvSpPr>
            <xdr:cNvPr id="19595" name="Button 139" hidden="1">
              <a:extLst>
                <a:ext uri="{63B3BB69-23CF-44E3-9099-C40C66FF867C}">
                  <a14:compatExt spid="_x0000_s19595"/>
                </a:ext>
                <a:ext uri="{FF2B5EF4-FFF2-40B4-BE49-F238E27FC236}">
                  <a16:creationId xmlns:a16="http://schemas.microsoft.com/office/drawing/2014/main" id="{00000000-0008-0000-0400-00008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119</xdr:col>
          <xdr:colOff>0</xdr:colOff>
          <xdr:row>0</xdr:row>
          <xdr:rowOff>0</xdr:rowOff>
        </xdr:from>
        <xdr:to>
          <xdr:col>120</xdr:col>
          <xdr:colOff>0</xdr:colOff>
          <xdr:row>0</xdr:row>
          <xdr:rowOff>0</xdr:rowOff>
        </xdr:to>
        <xdr:sp macro="" textlink="">
          <xdr:nvSpPr>
            <xdr:cNvPr id="19596" name="Button 140" hidden="1">
              <a:extLst>
                <a:ext uri="{63B3BB69-23CF-44E3-9099-C40C66FF867C}">
                  <a14:compatExt spid="_x0000_s19596"/>
                </a:ext>
                <a:ext uri="{FF2B5EF4-FFF2-40B4-BE49-F238E27FC236}">
                  <a16:creationId xmlns:a16="http://schemas.microsoft.com/office/drawing/2014/main" id="{00000000-0008-0000-0400-00008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120</xdr:col>
          <xdr:colOff>0</xdr:colOff>
          <xdr:row>0</xdr:row>
          <xdr:rowOff>0</xdr:rowOff>
        </xdr:from>
        <xdr:to>
          <xdr:col>120</xdr:col>
          <xdr:colOff>800100</xdr:colOff>
          <xdr:row>0</xdr:row>
          <xdr:rowOff>0</xdr:rowOff>
        </xdr:to>
        <xdr:sp macro="" textlink="">
          <xdr:nvSpPr>
            <xdr:cNvPr id="19597" name="Button 141" hidden="1">
              <a:extLst>
                <a:ext uri="{63B3BB69-23CF-44E3-9099-C40C66FF867C}">
                  <a14:compatExt spid="_x0000_s19597"/>
                </a:ext>
                <a:ext uri="{FF2B5EF4-FFF2-40B4-BE49-F238E27FC236}">
                  <a16:creationId xmlns:a16="http://schemas.microsoft.com/office/drawing/2014/main" id="{00000000-0008-0000-0400-00008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120</xdr:col>
          <xdr:colOff>800100</xdr:colOff>
          <xdr:row>0</xdr:row>
          <xdr:rowOff>0</xdr:rowOff>
        </xdr:from>
        <xdr:to>
          <xdr:col>122</xdr:col>
          <xdr:colOff>0</xdr:colOff>
          <xdr:row>0</xdr:row>
          <xdr:rowOff>0</xdr:rowOff>
        </xdr:to>
        <xdr:sp macro="" textlink="">
          <xdr:nvSpPr>
            <xdr:cNvPr id="19598" name="Button 142" hidden="1">
              <a:extLst>
                <a:ext uri="{63B3BB69-23CF-44E3-9099-C40C66FF867C}">
                  <a14:compatExt spid="_x0000_s19598"/>
                </a:ext>
                <a:ext uri="{FF2B5EF4-FFF2-40B4-BE49-F238E27FC236}">
                  <a16:creationId xmlns:a16="http://schemas.microsoft.com/office/drawing/2014/main" id="{00000000-0008-0000-0400-00008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122</xdr:col>
          <xdr:colOff>0</xdr:colOff>
          <xdr:row>0</xdr:row>
          <xdr:rowOff>0</xdr:rowOff>
        </xdr:from>
        <xdr:to>
          <xdr:col>123</xdr:col>
          <xdr:colOff>0</xdr:colOff>
          <xdr:row>0</xdr:row>
          <xdr:rowOff>0</xdr:rowOff>
        </xdr:to>
        <xdr:sp macro="" textlink="">
          <xdr:nvSpPr>
            <xdr:cNvPr id="19599" name="Button 143" hidden="1">
              <a:extLst>
                <a:ext uri="{63B3BB69-23CF-44E3-9099-C40C66FF867C}">
                  <a14:compatExt spid="_x0000_s19599"/>
                </a:ext>
                <a:ext uri="{FF2B5EF4-FFF2-40B4-BE49-F238E27FC236}">
                  <a16:creationId xmlns:a16="http://schemas.microsoft.com/office/drawing/2014/main" id="{00000000-0008-0000-0400-00008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123</xdr:col>
          <xdr:colOff>0</xdr:colOff>
          <xdr:row>0</xdr:row>
          <xdr:rowOff>0</xdr:rowOff>
        </xdr:from>
        <xdr:to>
          <xdr:col>123</xdr:col>
          <xdr:colOff>800100</xdr:colOff>
          <xdr:row>0</xdr:row>
          <xdr:rowOff>0</xdr:rowOff>
        </xdr:to>
        <xdr:sp macro="" textlink="">
          <xdr:nvSpPr>
            <xdr:cNvPr id="19600" name="Button 144" hidden="1">
              <a:extLst>
                <a:ext uri="{63B3BB69-23CF-44E3-9099-C40C66FF867C}">
                  <a14:compatExt spid="_x0000_s19600"/>
                </a:ext>
                <a:ext uri="{FF2B5EF4-FFF2-40B4-BE49-F238E27FC236}">
                  <a16:creationId xmlns:a16="http://schemas.microsoft.com/office/drawing/2014/main" id="{00000000-0008-0000-0400-00009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124</xdr:col>
          <xdr:colOff>0</xdr:colOff>
          <xdr:row>0</xdr:row>
          <xdr:rowOff>0</xdr:rowOff>
        </xdr:from>
        <xdr:to>
          <xdr:col>125</xdr:col>
          <xdr:colOff>0</xdr:colOff>
          <xdr:row>0</xdr:row>
          <xdr:rowOff>0</xdr:rowOff>
        </xdr:to>
        <xdr:sp macro="" textlink="">
          <xdr:nvSpPr>
            <xdr:cNvPr id="19601" name="Button 145" hidden="1">
              <a:extLst>
                <a:ext uri="{63B3BB69-23CF-44E3-9099-C40C66FF867C}">
                  <a14:compatExt spid="_x0000_s19601"/>
                </a:ext>
                <a:ext uri="{FF2B5EF4-FFF2-40B4-BE49-F238E27FC236}">
                  <a16:creationId xmlns:a16="http://schemas.microsoft.com/office/drawing/2014/main" id="{00000000-0008-0000-0400-00009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125</xdr:col>
          <xdr:colOff>0</xdr:colOff>
          <xdr:row>0</xdr:row>
          <xdr:rowOff>0</xdr:rowOff>
        </xdr:from>
        <xdr:to>
          <xdr:col>126</xdr:col>
          <xdr:colOff>0</xdr:colOff>
          <xdr:row>0</xdr:row>
          <xdr:rowOff>0</xdr:rowOff>
        </xdr:to>
        <xdr:sp macro="" textlink="">
          <xdr:nvSpPr>
            <xdr:cNvPr id="19602" name="Button 146" hidden="1">
              <a:extLst>
                <a:ext uri="{63B3BB69-23CF-44E3-9099-C40C66FF867C}">
                  <a14:compatExt spid="_x0000_s19602"/>
                </a:ext>
                <a:ext uri="{FF2B5EF4-FFF2-40B4-BE49-F238E27FC236}">
                  <a16:creationId xmlns:a16="http://schemas.microsoft.com/office/drawing/2014/main" id="{00000000-0008-0000-0400-00009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126</xdr:col>
          <xdr:colOff>12700</xdr:colOff>
          <xdr:row>0</xdr:row>
          <xdr:rowOff>0</xdr:rowOff>
        </xdr:from>
        <xdr:to>
          <xdr:col>127</xdr:col>
          <xdr:colOff>0</xdr:colOff>
          <xdr:row>0</xdr:row>
          <xdr:rowOff>0</xdr:rowOff>
        </xdr:to>
        <xdr:sp macro="" textlink="">
          <xdr:nvSpPr>
            <xdr:cNvPr id="19603" name="Button 147" hidden="1">
              <a:extLst>
                <a:ext uri="{63B3BB69-23CF-44E3-9099-C40C66FF867C}">
                  <a14:compatExt spid="_x0000_s19603"/>
                </a:ext>
                <a:ext uri="{FF2B5EF4-FFF2-40B4-BE49-F238E27FC236}">
                  <a16:creationId xmlns:a16="http://schemas.microsoft.com/office/drawing/2014/main" id="{00000000-0008-0000-0400-00009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127</xdr:col>
          <xdr:colOff>0</xdr:colOff>
          <xdr:row>0</xdr:row>
          <xdr:rowOff>0</xdr:rowOff>
        </xdr:from>
        <xdr:to>
          <xdr:col>127</xdr:col>
          <xdr:colOff>800100</xdr:colOff>
          <xdr:row>0</xdr:row>
          <xdr:rowOff>0</xdr:rowOff>
        </xdr:to>
        <xdr:sp macro="" textlink="">
          <xdr:nvSpPr>
            <xdr:cNvPr id="19604" name="Button 148" hidden="1">
              <a:extLst>
                <a:ext uri="{63B3BB69-23CF-44E3-9099-C40C66FF867C}">
                  <a14:compatExt spid="_x0000_s19604"/>
                </a:ext>
                <a:ext uri="{FF2B5EF4-FFF2-40B4-BE49-F238E27FC236}">
                  <a16:creationId xmlns:a16="http://schemas.microsoft.com/office/drawing/2014/main" id="{00000000-0008-0000-0400-00009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128</xdr:col>
          <xdr:colOff>0</xdr:colOff>
          <xdr:row>0</xdr:row>
          <xdr:rowOff>0</xdr:rowOff>
        </xdr:from>
        <xdr:to>
          <xdr:col>129</xdr:col>
          <xdr:colOff>0</xdr:colOff>
          <xdr:row>0</xdr:row>
          <xdr:rowOff>0</xdr:rowOff>
        </xdr:to>
        <xdr:sp macro="" textlink="">
          <xdr:nvSpPr>
            <xdr:cNvPr id="19605" name="Button 149" hidden="1">
              <a:extLst>
                <a:ext uri="{63B3BB69-23CF-44E3-9099-C40C66FF867C}">
                  <a14:compatExt spid="_x0000_s19605"/>
                </a:ext>
                <a:ext uri="{FF2B5EF4-FFF2-40B4-BE49-F238E27FC236}">
                  <a16:creationId xmlns:a16="http://schemas.microsoft.com/office/drawing/2014/main" id="{00000000-0008-0000-0400-00009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129</xdr:col>
          <xdr:colOff>0</xdr:colOff>
          <xdr:row>0</xdr:row>
          <xdr:rowOff>0</xdr:rowOff>
        </xdr:from>
        <xdr:to>
          <xdr:col>129</xdr:col>
          <xdr:colOff>800100</xdr:colOff>
          <xdr:row>0</xdr:row>
          <xdr:rowOff>0</xdr:rowOff>
        </xdr:to>
        <xdr:sp macro="" textlink="">
          <xdr:nvSpPr>
            <xdr:cNvPr id="19606" name="Button 150" hidden="1">
              <a:extLst>
                <a:ext uri="{63B3BB69-23CF-44E3-9099-C40C66FF867C}">
                  <a14:compatExt spid="_x0000_s19606"/>
                </a:ext>
                <a:ext uri="{FF2B5EF4-FFF2-40B4-BE49-F238E27FC236}">
                  <a16:creationId xmlns:a16="http://schemas.microsoft.com/office/drawing/2014/main" id="{00000000-0008-0000-0400-00009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130</xdr:col>
          <xdr:colOff>0</xdr:colOff>
          <xdr:row>0</xdr:row>
          <xdr:rowOff>0</xdr:rowOff>
        </xdr:from>
        <xdr:to>
          <xdr:col>130</xdr:col>
          <xdr:colOff>800100</xdr:colOff>
          <xdr:row>0</xdr:row>
          <xdr:rowOff>0</xdr:rowOff>
        </xdr:to>
        <xdr:sp macro="" textlink="">
          <xdr:nvSpPr>
            <xdr:cNvPr id="19607" name="Button 151" hidden="1">
              <a:extLst>
                <a:ext uri="{63B3BB69-23CF-44E3-9099-C40C66FF867C}">
                  <a14:compatExt spid="_x0000_s19607"/>
                </a:ext>
                <a:ext uri="{FF2B5EF4-FFF2-40B4-BE49-F238E27FC236}">
                  <a16:creationId xmlns:a16="http://schemas.microsoft.com/office/drawing/2014/main" id="{00000000-0008-0000-0400-00009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131</xdr:col>
          <xdr:colOff>0</xdr:colOff>
          <xdr:row>0</xdr:row>
          <xdr:rowOff>0</xdr:rowOff>
        </xdr:from>
        <xdr:to>
          <xdr:col>132</xdr:col>
          <xdr:colOff>0</xdr:colOff>
          <xdr:row>0</xdr:row>
          <xdr:rowOff>0</xdr:rowOff>
        </xdr:to>
        <xdr:sp macro="" textlink="">
          <xdr:nvSpPr>
            <xdr:cNvPr id="19608" name="Button 152" hidden="1">
              <a:extLst>
                <a:ext uri="{63B3BB69-23CF-44E3-9099-C40C66FF867C}">
                  <a14:compatExt spid="_x0000_s19608"/>
                </a:ext>
                <a:ext uri="{FF2B5EF4-FFF2-40B4-BE49-F238E27FC236}">
                  <a16:creationId xmlns:a16="http://schemas.microsoft.com/office/drawing/2014/main" id="{00000000-0008-0000-0400-00009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132</xdr:col>
          <xdr:colOff>0</xdr:colOff>
          <xdr:row>0</xdr:row>
          <xdr:rowOff>0</xdr:rowOff>
        </xdr:from>
        <xdr:to>
          <xdr:col>132</xdr:col>
          <xdr:colOff>800100</xdr:colOff>
          <xdr:row>0</xdr:row>
          <xdr:rowOff>0</xdr:rowOff>
        </xdr:to>
        <xdr:sp macro="" textlink="">
          <xdr:nvSpPr>
            <xdr:cNvPr id="19609" name="Button 153" hidden="1">
              <a:extLst>
                <a:ext uri="{63B3BB69-23CF-44E3-9099-C40C66FF867C}">
                  <a14:compatExt spid="_x0000_s19609"/>
                </a:ext>
                <a:ext uri="{FF2B5EF4-FFF2-40B4-BE49-F238E27FC236}">
                  <a16:creationId xmlns:a16="http://schemas.microsoft.com/office/drawing/2014/main" id="{00000000-0008-0000-0400-00009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132</xdr:col>
          <xdr:colOff>800100</xdr:colOff>
          <xdr:row>0</xdr:row>
          <xdr:rowOff>0</xdr:rowOff>
        </xdr:from>
        <xdr:to>
          <xdr:col>134</xdr:col>
          <xdr:colOff>0</xdr:colOff>
          <xdr:row>0</xdr:row>
          <xdr:rowOff>0</xdr:rowOff>
        </xdr:to>
        <xdr:sp macro="" textlink="">
          <xdr:nvSpPr>
            <xdr:cNvPr id="19610" name="Button 154" hidden="1">
              <a:extLst>
                <a:ext uri="{63B3BB69-23CF-44E3-9099-C40C66FF867C}">
                  <a14:compatExt spid="_x0000_s19610"/>
                </a:ext>
                <a:ext uri="{FF2B5EF4-FFF2-40B4-BE49-F238E27FC236}">
                  <a16:creationId xmlns:a16="http://schemas.microsoft.com/office/drawing/2014/main" id="{00000000-0008-0000-0400-00009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134</xdr:col>
          <xdr:colOff>0</xdr:colOff>
          <xdr:row>0</xdr:row>
          <xdr:rowOff>0</xdr:rowOff>
        </xdr:from>
        <xdr:to>
          <xdr:col>135</xdr:col>
          <xdr:colOff>0</xdr:colOff>
          <xdr:row>0</xdr:row>
          <xdr:rowOff>0</xdr:rowOff>
        </xdr:to>
        <xdr:sp macro="" textlink="">
          <xdr:nvSpPr>
            <xdr:cNvPr id="19611" name="Button 155" hidden="1">
              <a:extLst>
                <a:ext uri="{63B3BB69-23CF-44E3-9099-C40C66FF867C}">
                  <a14:compatExt spid="_x0000_s19611"/>
                </a:ext>
                <a:ext uri="{FF2B5EF4-FFF2-40B4-BE49-F238E27FC236}">
                  <a16:creationId xmlns:a16="http://schemas.microsoft.com/office/drawing/2014/main" id="{00000000-0008-0000-0400-00009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135</xdr:col>
          <xdr:colOff>0</xdr:colOff>
          <xdr:row>0</xdr:row>
          <xdr:rowOff>0</xdr:rowOff>
        </xdr:from>
        <xdr:to>
          <xdr:col>135</xdr:col>
          <xdr:colOff>800100</xdr:colOff>
          <xdr:row>0</xdr:row>
          <xdr:rowOff>0</xdr:rowOff>
        </xdr:to>
        <xdr:sp macro="" textlink="">
          <xdr:nvSpPr>
            <xdr:cNvPr id="19612" name="Button 156" hidden="1">
              <a:extLst>
                <a:ext uri="{63B3BB69-23CF-44E3-9099-C40C66FF867C}">
                  <a14:compatExt spid="_x0000_s19612"/>
                </a:ext>
                <a:ext uri="{FF2B5EF4-FFF2-40B4-BE49-F238E27FC236}">
                  <a16:creationId xmlns:a16="http://schemas.microsoft.com/office/drawing/2014/main" id="{00000000-0008-0000-0400-00009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136</xdr:col>
          <xdr:colOff>0</xdr:colOff>
          <xdr:row>0</xdr:row>
          <xdr:rowOff>0</xdr:rowOff>
        </xdr:from>
        <xdr:to>
          <xdr:col>137</xdr:col>
          <xdr:colOff>0</xdr:colOff>
          <xdr:row>0</xdr:row>
          <xdr:rowOff>0</xdr:rowOff>
        </xdr:to>
        <xdr:sp macro="" textlink="">
          <xdr:nvSpPr>
            <xdr:cNvPr id="19613" name="Button 157" hidden="1">
              <a:extLst>
                <a:ext uri="{63B3BB69-23CF-44E3-9099-C40C66FF867C}">
                  <a14:compatExt spid="_x0000_s19613"/>
                </a:ext>
                <a:ext uri="{FF2B5EF4-FFF2-40B4-BE49-F238E27FC236}">
                  <a16:creationId xmlns:a16="http://schemas.microsoft.com/office/drawing/2014/main" id="{00000000-0008-0000-0400-00009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125</xdr:col>
          <xdr:colOff>0</xdr:colOff>
          <xdr:row>0</xdr:row>
          <xdr:rowOff>0</xdr:rowOff>
        </xdr:from>
        <xdr:to>
          <xdr:col>126</xdr:col>
          <xdr:colOff>0</xdr:colOff>
          <xdr:row>0</xdr:row>
          <xdr:rowOff>0</xdr:rowOff>
        </xdr:to>
        <xdr:sp macro="" textlink="">
          <xdr:nvSpPr>
            <xdr:cNvPr id="19614" name="Button 158" hidden="1">
              <a:extLst>
                <a:ext uri="{63B3BB69-23CF-44E3-9099-C40C66FF867C}">
                  <a14:compatExt spid="_x0000_s19614"/>
                </a:ext>
                <a:ext uri="{FF2B5EF4-FFF2-40B4-BE49-F238E27FC236}">
                  <a16:creationId xmlns:a16="http://schemas.microsoft.com/office/drawing/2014/main" id="{00000000-0008-0000-0400-00009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126</xdr:col>
          <xdr:colOff>12700</xdr:colOff>
          <xdr:row>0</xdr:row>
          <xdr:rowOff>0</xdr:rowOff>
        </xdr:from>
        <xdr:to>
          <xdr:col>127</xdr:col>
          <xdr:colOff>0</xdr:colOff>
          <xdr:row>0</xdr:row>
          <xdr:rowOff>0</xdr:rowOff>
        </xdr:to>
        <xdr:sp macro="" textlink="">
          <xdr:nvSpPr>
            <xdr:cNvPr id="19615" name="Button 159" hidden="1">
              <a:extLst>
                <a:ext uri="{63B3BB69-23CF-44E3-9099-C40C66FF867C}">
                  <a14:compatExt spid="_x0000_s19615"/>
                </a:ext>
                <a:ext uri="{FF2B5EF4-FFF2-40B4-BE49-F238E27FC236}">
                  <a16:creationId xmlns:a16="http://schemas.microsoft.com/office/drawing/2014/main" id="{00000000-0008-0000-0400-00009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127</xdr:col>
          <xdr:colOff>0</xdr:colOff>
          <xdr:row>0</xdr:row>
          <xdr:rowOff>0</xdr:rowOff>
        </xdr:from>
        <xdr:to>
          <xdr:col>127</xdr:col>
          <xdr:colOff>800100</xdr:colOff>
          <xdr:row>0</xdr:row>
          <xdr:rowOff>0</xdr:rowOff>
        </xdr:to>
        <xdr:sp macro="" textlink="">
          <xdr:nvSpPr>
            <xdr:cNvPr id="19616" name="Button 160" hidden="1">
              <a:extLst>
                <a:ext uri="{63B3BB69-23CF-44E3-9099-C40C66FF867C}">
                  <a14:compatExt spid="_x0000_s19616"/>
                </a:ext>
                <a:ext uri="{FF2B5EF4-FFF2-40B4-BE49-F238E27FC236}">
                  <a16:creationId xmlns:a16="http://schemas.microsoft.com/office/drawing/2014/main" id="{00000000-0008-0000-0400-0000A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128</xdr:col>
          <xdr:colOff>0</xdr:colOff>
          <xdr:row>0</xdr:row>
          <xdr:rowOff>0</xdr:rowOff>
        </xdr:from>
        <xdr:to>
          <xdr:col>129</xdr:col>
          <xdr:colOff>0</xdr:colOff>
          <xdr:row>0</xdr:row>
          <xdr:rowOff>0</xdr:rowOff>
        </xdr:to>
        <xdr:sp macro="" textlink="">
          <xdr:nvSpPr>
            <xdr:cNvPr id="19617" name="Button 161" hidden="1">
              <a:extLst>
                <a:ext uri="{63B3BB69-23CF-44E3-9099-C40C66FF867C}">
                  <a14:compatExt spid="_x0000_s19617"/>
                </a:ext>
                <a:ext uri="{FF2B5EF4-FFF2-40B4-BE49-F238E27FC236}">
                  <a16:creationId xmlns:a16="http://schemas.microsoft.com/office/drawing/2014/main" id="{00000000-0008-0000-0400-0000A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129</xdr:col>
          <xdr:colOff>0</xdr:colOff>
          <xdr:row>0</xdr:row>
          <xdr:rowOff>0</xdr:rowOff>
        </xdr:from>
        <xdr:to>
          <xdr:col>129</xdr:col>
          <xdr:colOff>800100</xdr:colOff>
          <xdr:row>0</xdr:row>
          <xdr:rowOff>0</xdr:rowOff>
        </xdr:to>
        <xdr:sp macro="" textlink="">
          <xdr:nvSpPr>
            <xdr:cNvPr id="19618" name="Button 162" hidden="1">
              <a:extLst>
                <a:ext uri="{63B3BB69-23CF-44E3-9099-C40C66FF867C}">
                  <a14:compatExt spid="_x0000_s19618"/>
                </a:ext>
                <a:ext uri="{FF2B5EF4-FFF2-40B4-BE49-F238E27FC236}">
                  <a16:creationId xmlns:a16="http://schemas.microsoft.com/office/drawing/2014/main" id="{00000000-0008-0000-0400-0000A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130</xdr:col>
          <xdr:colOff>0</xdr:colOff>
          <xdr:row>0</xdr:row>
          <xdr:rowOff>0</xdr:rowOff>
        </xdr:from>
        <xdr:to>
          <xdr:col>130</xdr:col>
          <xdr:colOff>800100</xdr:colOff>
          <xdr:row>0</xdr:row>
          <xdr:rowOff>0</xdr:rowOff>
        </xdr:to>
        <xdr:sp macro="" textlink="">
          <xdr:nvSpPr>
            <xdr:cNvPr id="19619" name="Button 163" hidden="1">
              <a:extLst>
                <a:ext uri="{63B3BB69-23CF-44E3-9099-C40C66FF867C}">
                  <a14:compatExt spid="_x0000_s19619"/>
                </a:ext>
                <a:ext uri="{FF2B5EF4-FFF2-40B4-BE49-F238E27FC236}">
                  <a16:creationId xmlns:a16="http://schemas.microsoft.com/office/drawing/2014/main" id="{00000000-0008-0000-0400-0000A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131</xdr:col>
          <xdr:colOff>0</xdr:colOff>
          <xdr:row>0</xdr:row>
          <xdr:rowOff>0</xdr:rowOff>
        </xdr:from>
        <xdr:to>
          <xdr:col>132</xdr:col>
          <xdr:colOff>0</xdr:colOff>
          <xdr:row>0</xdr:row>
          <xdr:rowOff>0</xdr:rowOff>
        </xdr:to>
        <xdr:sp macro="" textlink="">
          <xdr:nvSpPr>
            <xdr:cNvPr id="19620" name="Button 164" hidden="1">
              <a:extLst>
                <a:ext uri="{63B3BB69-23CF-44E3-9099-C40C66FF867C}">
                  <a14:compatExt spid="_x0000_s19620"/>
                </a:ext>
                <a:ext uri="{FF2B5EF4-FFF2-40B4-BE49-F238E27FC236}">
                  <a16:creationId xmlns:a16="http://schemas.microsoft.com/office/drawing/2014/main" id="{00000000-0008-0000-0400-0000A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132</xdr:col>
          <xdr:colOff>0</xdr:colOff>
          <xdr:row>0</xdr:row>
          <xdr:rowOff>0</xdr:rowOff>
        </xdr:from>
        <xdr:to>
          <xdr:col>132</xdr:col>
          <xdr:colOff>800100</xdr:colOff>
          <xdr:row>0</xdr:row>
          <xdr:rowOff>0</xdr:rowOff>
        </xdr:to>
        <xdr:sp macro="" textlink="">
          <xdr:nvSpPr>
            <xdr:cNvPr id="19621" name="Button 165" hidden="1">
              <a:extLst>
                <a:ext uri="{63B3BB69-23CF-44E3-9099-C40C66FF867C}">
                  <a14:compatExt spid="_x0000_s19621"/>
                </a:ext>
                <a:ext uri="{FF2B5EF4-FFF2-40B4-BE49-F238E27FC236}">
                  <a16:creationId xmlns:a16="http://schemas.microsoft.com/office/drawing/2014/main" id="{00000000-0008-0000-0400-0000A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132</xdr:col>
          <xdr:colOff>800100</xdr:colOff>
          <xdr:row>0</xdr:row>
          <xdr:rowOff>0</xdr:rowOff>
        </xdr:from>
        <xdr:to>
          <xdr:col>134</xdr:col>
          <xdr:colOff>0</xdr:colOff>
          <xdr:row>0</xdr:row>
          <xdr:rowOff>0</xdr:rowOff>
        </xdr:to>
        <xdr:sp macro="" textlink="">
          <xdr:nvSpPr>
            <xdr:cNvPr id="19622" name="Button 166" hidden="1">
              <a:extLst>
                <a:ext uri="{63B3BB69-23CF-44E3-9099-C40C66FF867C}">
                  <a14:compatExt spid="_x0000_s19622"/>
                </a:ext>
                <a:ext uri="{FF2B5EF4-FFF2-40B4-BE49-F238E27FC236}">
                  <a16:creationId xmlns:a16="http://schemas.microsoft.com/office/drawing/2014/main" id="{00000000-0008-0000-0400-0000A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134</xdr:col>
          <xdr:colOff>0</xdr:colOff>
          <xdr:row>0</xdr:row>
          <xdr:rowOff>0</xdr:rowOff>
        </xdr:from>
        <xdr:to>
          <xdr:col>135</xdr:col>
          <xdr:colOff>0</xdr:colOff>
          <xdr:row>0</xdr:row>
          <xdr:rowOff>0</xdr:rowOff>
        </xdr:to>
        <xdr:sp macro="" textlink="">
          <xdr:nvSpPr>
            <xdr:cNvPr id="19623" name="Button 167" hidden="1">
              <a:extLst>
                <a:ext uri="{63B3BB69-23CF-44E3-9099-C40C66FF867C}">
                  <a14:compatExt spid="_x0000_s19623"/>
                </a:ext>
                <a:ext uri="{FF2B5EF4-FFF2-40B4-BE49-F238E27FC236}">
                  <a16:creationId xmlns:a16="http://schemas.microsoft.com/office/drawing/2014/main" id="{00000000-0008-0000-0400-0000A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135</xdr:col>
          <xdr:colOff>0</xdr:colOff>
          <xdr:row>0</xdr:row>
          <xdr:rowOff>0</xdr:rowOff>
        </xdr:from>
        <xdr:to>
          <xdr:col>135</xdr:col>
          <xdr:colOff>800100</xdr:colOff>
          <xdr:row>0</xdr:row>
          <xdr:rowOff>0</xdr:rowOff>
        </xdr:to>
        <xdr:sp macro="" textlink="">
          <xdr:nvSpPr>
            <xdr:cNvPr id="19624" name="Button 168" hidden="1">
              <a:extLst>
                <a:ext uri="{63B3BB69-23CF-44E3-9099-C40C66FF867C}">
                  <a14:compatExt spid="_x0000_s19624"/>
                </a:ext>
                <a:ext uri="{FF2B5EF4-FFF2-40B4-BE49-F238E27FC236}">
                  <a16:creationId xmlns:a16="http://schemas.microsoft.com/office/drawing/2014/main" id="{00000000-0008-0000-0400-0000A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136</xdr:col>
          <xdr:colOff>0</xdr:colOff>
          <xdr:row>0</xdr:row>
          <xdr:rowOff>0</xdr:rowOff>
        </xdr:from>
        <xdr:to>
          <xdr:col>137</xdr:col>
          <xdr:colOff>0</xdr:colOff>
          <xdr:row>0</xdr:row>
          <xdr:rowOff>0</xdr:rowOff>
        </xdr:to>
        <xdr:sp macro="" textlink="">
          <xdr:nvSpPr>
            <xdr:cNvPr id="19625" name="Button 169" hidden="1">
              <a:extLst>
                <a:ext uri="{63B3BB69-23CF-44E3-9099-C40C66FF867C}">
                  <a14:compatExt spid="_x0000_s19625"/>
                </a:ext>
                <a:ext uri="{FF2B5EF4-FFF2-40B4-BE49-F238E27FC236}">
                  <a16:creationId xmlns:a16="http://schemas.microsoft.com/office/drawing/2014/main" id="{00000000-0008-0000-0400-0000A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137</xdr:col>
          <xdr:colOff>0</xdr:colOff>
          <xdr:row>0</xdr:row>
          <xdr:rowOff>0</xdr:rowOff>
        </xdr:from>
        <xdr:to>
          <xdr:col>138</xdr:col>
          <xdr:colOff>0</xdr:colOff>
          <xdr:row>0</xdr:row>
          <xdr:rowOff>0</xdr:rowOff>
        </xdr:to>
        <xdr:sp macro="" textlink="">
          <xdr:nvSpPr>
            <xdr:cNvPr id="19626" name="Button 170" hidden="1">
              <a:extLst>
                <a:ext uri="{63B3BB69-23CF-44E3-9099-C40C66FF867C}">
                  <a14:compatExt spid="_x0000_s19626"/>
                </a:ext>
                <a:ext uri="{FF2B5EF4-FFF2-40B4-BE49-F238E27FC236}">
                  <a16:creationId xmlns:a16="http://schemas.microsoft.com/office/drawing/2014/main" id="{00000000-0008-0000-0400-0000A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138</xdr:col>
          <xdr:colOff>12700</xdr:colOff>
          <xdr:row>0</xdr:row>
          <xdr:rowOff>0</xdr:rowOff>
        </xdr:from>
        <xdr:to>
          <xdr:col>139</xdr:col>
          <xdr:colOff>0</xdr:colOff>
          <xdr:row>0</xdr:row>
          <xdr:rowOff>0</xdr:rowOff>
        </xdr:to>
        <xdr:sp macro="" textlink="">
          <xdr:nvSpPr>
            <xdr:cNvPr id="19627" name="Button 171" hidden="1">
              <a:extLst>
                <a:ext uri="{63B3BB69-23CF-44E3-9099-C40C66FF867C}">
                  <a14:compatExt spid="_x0000_s19627"/>
                </a:ext>
                <a:ext uri="{FF2B5EF4-FFF2-40B4-BE49-F238E27FC236}">
                  <a16:creationId xmlns:a16="http://schemas.microsoft.com/office/drawing/2014/main" id="{00000000-0008-0000-0400-0000A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139</xdr:col>
          <xdr:colOff>0</xdr:colOff>
          <xdr:row>0</xdr:row>
          <xdr:rowOff>0</xdr:rowOff>
        </xdr:from>
        <xdr:to>
          <xdr:col>139</xdr:col>
          <xdr:colOff>800100</xdr:colOff>
          <xdr:row>0</xdr:row>
          <xdr:rowOff>0</xdr:rowOff>
        </xdr:to>
        <xdr:sp macro="" textlink="">
          <xdr:nvSpPr>
            <xdr:cNvPr id="19628" name="Button 172" hidden="1">
              <a:extLst>
                <a:ext uri="{63B3BB69-23CF-44E3-9099-C40C66FF867C}">
                  <a14:compatExt spid="_x0000_s19628"/>
                </a:ext>
                <a:ext uri="{FF2B5EF4-FFF2-40B4-BE49-F238E27FC236}">
                  <a16:creationId xmlns:a16="http://schemas.microsoft.com/office/drawing/2014/main" id="{00000000-0008-0000-0400-0000A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140</xdr:col>
          <xdr:colOff>0</xdr:colOff>
          <xdr:row>0</xdr:row>
          <xdr:rowOff>0</xdr:rowOff>
        </xdr:from>
        <xdr:to>
          <xdr:col>141</xdr:col>
          <xdr:colOff>0</xdr:colOff>
          <xdr:row>0</xdr:row>
          <xdr:rowOff>0</xdr:rowOff>
        </xdr:to>
        <xdr:sp macro="" textlink="">
          <xdr:nvSpPr>
            <xdr:cNvPr id="19629" name="Button 173" hidden="1">
              <a:extLst>
                <a:ext uri="{63B3BB69-23CF-44E3-9099-C40C66FF867C}">
                  <a14:compatExt spid="_x0000_s19629"/>
                </a:ext>
                <a:ext uri="{FF2B5EF4-FFF2-40B4-BE49-F238E27FC236}">
                  <a16:creationId xmlns:a16="http://schemas.microsoft.com/office/drawing/2014/main" id="{00000000-0008-0000-0400-0000A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141</xdr:col>
          <xdr:colOff>0</xdr:colOff>
          <xdr:row>0</xdr:row>
          <xdr:rowOff>0</xdr:rowOff>
        </xdr:from>
        <xdr:to>
          <xdr:col>141</xdr:col>
          <xdr:colOff>800100</xdr:colOff>
          <xdr:row>0</xdr:row>
          <xdr:rowOff>0</xdr:rowOff>
        </xdr:to>
        <xdr:sp macro="" textlink="">
          <xdr:nvSpPr>
            <xdr:cNvPr id="19630" name="Button 174" hidden="1">
              <a:extLst>
                <a:ext uri="{63B3BB69-23CF-44E3-9099-C40C66FF867C}">
                  <a14:compatExt spid="_x0000_s19630"/>
                </a:ext>
                <a:ext uri="{FF2B5EF4-FFF2-40B4-BE49-F238E27FC236}">
                  <a16:creationId xmlns:a16="http://schemas.microsoft.com/office/drawing/2014/main" id="{00000000-0008-0000-0400-0000A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142</xdr:col>
          <xdr:colOff>0</xdr:colOff>
          <xdr:row>0</xdr:row>
          <xdr:rowOff>0</xdr:rowOff>
        </xdr:from>
        <xdr:to>
          <xdr:col>142</xdr:col>
          <xdr:colOff>800100</xdr:colOff>
          <xdr:row>0</xdr:row>
          <xdr:rowOff>0</xdr:rowOff>
        </xdr:to>
        <xdr:sp macro="" textlink="">
          <xdr:nvSpPr>
            <xdr:cNvPr id="19631" name="Button 175" hidden="1">
              <a:extLst>
                <a:ext uri="{63B3BB69-23CF-44E3-9099-C40C66FF867C}">
                  <a14:compatExt spid="_x0000_s19631"/>
                </a:ext>
                <a:ext uri="{FF2B5EF4-FFF2-40B4-BE49-F238E27FC236}">
                  <a16:creationId xmlns:a16="http://schemas.microsoft.com/office/drawing/2014/main" id="{00000000-0008-0000-0400-0000A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143</xdr:col>
          <xdr:colOff>0</xdr:colOff>
          <xdr:row>0</xdr:row>
          <xdr:rowOff>0</xdr:rowOff>
        </xdr:from>
        <xdr:to>
          <xdr:col>144</xdr:col>
          <xdr:colOff>0</xdr:colOff>
          <xdr:row>0</xdr:row>
          <xdr:rowOff>0</xdr:rowOff>
        </xdr:to>
        <xdr:sp macro="" textlink="">
          <xdr:nvSpPr>
            <xdr:cNvPr id="19632" name="Button 176" hidden="1">
              <a:extLst>
                <a:ext uri="{63B3BB69-23CF-44E3-9099-C40C66FF867C}">
                  <a14:compatExt spid="_x0000_s19632"/>
                </a:ext>
                <a:ext uri="{FF2B5EF4-FFF2-40B4-BE49-F238E27FC236}">
                  <a16:creationId xmlns:a16="http://schemas.microsoft.com/office/drawing/2014/main" id="{00000000-0008-0000-0400-0000B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144</xdr:col>
          <xdr:colOff>0</xdr:colOff>
          <xdr:row>0</xdr:row>
          <xdr:rowOff>0</xdr:rowOff>
        </xdr:from>
        <xdr:to>
          <xdr:col>144</xdr:col>
          <xdr:colOff>800100</xdr:colOff>
          <xdr:row>0</xdr:row>
          <xdr:rowOff>0</xdr:rowOff>
        </xdr:to>
        <xdr:sp macro="" textlink="">
          <xdr:nvSpPr>
            <xdr:cNvPr id="19633" name="Button 177" hidden="1">
              <a:extLst>
                <a:ext uri="{63B3BB69-23CF-44E3-9099-C40C66FF867C}">
                  <a14:compatExt spid="_x0000_s19633"/>
                </a:ext>
                <a:ext uri="{FF2B5EF4-FFF2-40B4-BE49-F238E27FC236}">
                  <a16:creationId xmlns:a16="http://schemas.microsoft.com/office/drawing/2014/main" id="{00000000-0008-0000-0400-0000B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144</xdr:col>
          <xdr:colOff>800100</xdr:colOff>
          <xdr:row>0</xdr:row>
          <xdr:rowOff>0</xdr:rowOff>
        </xdr:from>
        <xdr:to>
          <xdr:col>146</xdr:col>
          <xdr:colOff>0</xdr:colOff>
          <xdr:row>0</xdr:row>
          <xdr:rowOff>0</xdr:rowOff>
        </xdr:to>
        <xdr:sp macro="" textlink="">
          <xdr:nvSpPr>
            <xdr:cNvPr id="19634" name="Button 178" hidden="1">
              <a:extLst>
                <a:ext uri="{63B3BB69-23CF-44E3-9099-C40C66FF867C}">
                  <a14:compatExt spid="_x0000_s19634"/>
                </a:ext>
                <a:ext uri="{FF2B5EF4-FFF2-40B4-BE49-F238E27FC236}">
                  <a16:creationId xmlns:a16="http://schemas.microsoft.com/office/drawing/2014/main" id="{00000000-0008-0000-0400-0000B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146</xdr:col>
          <xdr:colOff>0</xdr:colOff>
          <xdr:row>0</xdr:row>
          <xdr:rowOff>0</xdr:rowOff>
        </xdr:from>
        <xdr:to>
          <xdr:col>147</xdr:col>
          <xdr:colOff>0</xdr:colOff>
          <xdr:row>0</xdr:row>
          <xdr:rowOff>0</xdr:rowOff>
        </xdr:to>
        <xdr:sp macro="" textlink="">
          <xdr:nvSpPr>
            <xdr:cNvPr id="19635" name="Button 179" hidden="1">
              <a:extLst>
                <a:ext uri="{63B3BB69-23CF-44E3-9099-C40C66FF867C}">
                  <a14:compatExt spid="_x0000_s19635"/>
                </a:ext>
                <a:ext uri="{FF2B5EF4-FFF2-40B4-BE49-F238E27FC236}">
                  <a16:creationId xmlns:a16="http://schemas.microsoft.com/office/drawing/2014/main" id="{00000000-0008-0000-0400-0000B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147</xdr:col>
          <xdr:colOff>0</xdr:colOff>
          <xdr:row>0</xdr:row>
          <xdr:rowOff>0</xdr:rowOff>
        </xdr:from>
        <xdr:to>
          <xdr:col>147</xdr:col>
          <xdr:colOff>800100</xdr:colOff>
          <xdr:row>0</xdr:row>
          <xdr:rowOff>0</xdr:rowOff>
        </xdr:to>
        <xdr:sp macro="" textlink="">
          <xdr:nvSpPr>
            <xdr:cNvPr id="19636" name="Button 180" hidden="1">
              <a:extLst>
                <a:ext uri="{63B3BB69-23CF-44E3-9099-C40C66FF867C}">
                  <a14:compatExt spid="_x0000_s19636"/>
                </a:ext>
                <a:ext uri="{FF2B5EF4-FFF2-40B4-BE49-F238E27FC236}">
                  <a16:creationId xmlns:a16="http://schemas.microsoft.com/office/drawing/2014/main" id="{00000000-0008-0000-0400-0000B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148</xdr:col>
          <xdr:colOff>0</xdr:colOff>
          <xdr:row>0</xdr:row>
          <xdr:rowOff>0</xdr:rowOff>
        </xdr:from>
        <xdr:to>
          <xdr:col>149</xdr:col>
          <xdr:colOff>0</xdr:colOff>
          <xdr:row>0</xdr:row>
          <xdr:rowOff>0</xdr:rowOff>
        </xdr:to>
        <xdr:sp macro="" textlink="">
          <xdr:nvSpPr>
            <xdr:cNvPr id="19637" name="Button 181" hidden="1">
              <a:extLst>
                <a:ext uri="{63B3BB69-23CF-44E3-9099-C40C66FF867C}">
                  <a14:compatExt spid="_x0000_s19637"/>
                </a:ext>
                <a:ext uri="{FF2B5EF4-FFF2-40B4-BE49-F238E27FC236}">
                  <a16:creationId xmlns:a16="http://schemas.microsoft.com/office/drawing/2014/main" id="{00000000-0008-0000-0400-0000B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137</xdr:col>
          <xdr:colOff>0</xdr:colOff>
          <xdr:row>0</xdr:row>
          <xdr:rowOff>0</xdr:rowOff>
        </xdr:from>
        <xdr:to>
          <xdr:col>138</xdr:col>
          <xdr:colOff>0</xdr:colOff>
          <xdr:row>0</xdr:row>
          <xdr:rowOff>0</xdr:rowOff>
        </xdr:to>
        <xdr:sp macro="" textlink="">
          <xdr:nvSpPr>
            <xdr:cNvPr id="19638" name="Button 182" hidden="1">
              <a:extLst>
                <a:ext uri="{63B3BB69-23CF-44E3-9099-C40C66FF867C}">
                  <a14:compatExt spid="_x0000_s19638"/>
                </a:ext>
                <a:ext uri="{FF2B5EF4-FFF2-40B4-BE49-F238E27FC236}">
                  <a16:creationId xmlns:a16="http://schemas.microsoft.com/office/drawing/2014/main" id="{00000000-0008-0000-0400-0000B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138</xdr:col>
          <xdr:colOff>12700</xdr:colOff>
          <xdr:row>0</xdr:row>
          <xdr:rowOff>0</xdr:rowOff>
        </xdr:from>
        <xdr:to>
          <xdr:col>139</xdr:col>
          <xdr:colOff>0</xdr:colOff>
          <xdr:row>0</xdr:row>
          <xdr:rowOff>0</xdr:rowOff>
        </xdr:to>
        <xdr:sp macro="" textlink="">
          <xdr:nvSpPr>
            <xdr:cNvPr id="19639" name="Button 183" hidden="1">
              <a:extLst>
                <a:ext uri="{63B3BB69-23CF-44E3-9099-C40C66FF867C}">
                  <a14:compatExt spid="_x0000_s19639"/>
                </a:ext>
                <a:ext uri="{FF2B5EF4-FFF2-40B4-BE49-F238E27FC236}">
                  <a16:creationId xmlns:a16="http://schemas.microsoft.com/office/drawing/2014/main" id="{00000000-0008-0000-0400-0000B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139</xdr:col>
          <xdr:colOff>0</xdr:colOff>
          <xdr:row>0</xdr:row>
          <xdr:rowOff>0</xdr:rowOff>
        </xdr:from>
        <xdr:to>
          <xdr:col>139</xdr:col>
          <xdr:colOff>800100</xdr:colOff>
          <xdr:row>0</xdr:row>
          <xdr:rowOff>0</xdr:rowOff>
        </xdr:to>
        <xdr:sp macro="" textlink="">
          <xdr:nvSpPr>
            <xdr:cNvPr id="19640" name="Button 184" hidden="1">
              <a:extLst>
                <a:ext uri="{63B3BB69-23CF-44E3-9099-C40C66FF867C}">
                  <a14:compatExt spid="_x0000_s19640"/>
                </a:ext>
                <a:ext uri="{FF2B5EF4-FFF2-40B4-BE49-F238E27FC236}">
                  <a16:creationId xmlns:a16="http://schemas.microsoft.com/office/drawing/2014/main" id="{00000000-0008-0000-0400-0000B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140</xdr:col>
          <xdr:colOff>0</xdr:colOff>
          <xdr:row>0</xdr:row>
          <xdr:rowOff>0</xdr:rowOff>
        </xdr:from>
        <xdr:to>
          <xdr:col>141</xdr:col>
          <xdr:colOff>0</xdr:colOff>
          <xdr:row>0</xdr:row>
          <xdr:rowOff>0</xdr:rowOff>
        </xdr:to>
        <xdr:sp macro="" textlink="">
          <xdr:nvSpPr>
            <xdr:cNvPr id="19641" name="Button 185" hidden="1">
              <a:extLst>
                <a:ext uri="{63B3BB69-23CF-44E3-9099-C40C66FF867C}">
                  <a14:compatExt spid="_x0000_s19641"/>
                </a:ext>
                <a:ext uri="{FF2B5EF4-FFF2-40B4-BE49-F238E27FC236}">
                  <a16:creationId xmlns:a16="http://schemas.microsoft.com/office/drawing/2014/main" id="{00000000-0008-0000-0400-0000B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141</xdr:col>
          <xdr:colOff>0</xdr:colOff>
          <xdr:row>0</xdr:row>
          <xdr:rowOff>0</xdr:rowOff>
        </xdr:from>
        <xdr:to>
          <xdr:col>141</xdr:col>
          <xdr:colOff>800100</xdr:colOff>
          <xdr:row>0</xdr:row>
          <xdr:rowOff>0</xdr:rowOff>
        </xdr:to>
        <xdr:sp macro="" textlink="">
          <xdr:nvSpPr>
            <xdr:cNvPr id="19642" name="Button 186" hidden="1">
              <a:extLst>
                <a:ext uri="{63B3BB69-23CF-44E3-9099-C40C66FF867C}">
                  <a14:compatExt spid="_x0000_s19642"/>
                </a:ext>
                <a:ext uri="{FF2B5EF4-FFF2-40B4-BE49-F238E27FC236}">
                  <a16:creationId xmlns:a16="http://schemas.microsoft.com/office/drawing/2014/main" id="{00000000-0008-0000-0400-0000B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142</xdr:col>
          <xdr:colOff>0</xdr:colOff>
          <xdr:row>0</xdr:row>
          <xdr:rowOff>0</xdr:rowOff>
        </xdr:from>
        <xdr:to>
          <xdr:col>142</xdr:col>
          <xdr:colOff>800100</xdr:colOff>
          <xdr:row>0</xdr:row>
          <xdr:rowOff>0</xdr:rowOff>
        </xdr:to>
        <xdr:sp macro="" textlink="">
          <xdr:nvSpPr>
            <xdr:cNvPr id="19643" name="Button 187" hidden="1">
              <a:extLst>
                <a:ext uri="{63B3BB69-23CF-44E3-9099-C40C66FF867C}">
                  <a14:compatExt spid="_x0000_s19643"/>
                </a:ext>
                <a:ext uri="{FF2B5EF4-FFF2-40B4-BE49-F238E27FC236}">
                  <a16:creationId xmlns:a16="http://schemas.microsoft.com/office/drawing/2014/main" id="{00000000-0008-0000-0400-0000B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143</xdr:col>
          <xdr:colOff>0</xdr:colOff>
          <xdr:row>0</xdr:row>
          <xdr:rowOff>0</xdr:rowOff>
        </xdr:from>
        <xdr:to>
          <xdr:col>144</xdr:col>
          <xdr:colOff>0</xdr:colOff>
          <xdr:row>0</xdr:row>
          <xdr:rowOff>0</xdr:rowOff>
        </xdr:to>
        <xdr:sp macro="" textlink="">
          <xdr:nvSpPr>
            <xdr:cNvPr id="19644" name="Button 188" hidden="1">
              <a:extLst>
                <a:ext uri="{63B3BB69-23CF-44E3-9099-C40C66FF867C}">
                  <a14:compatExt spid="_x0000_s19644"/>
                </a:ext>
                <a:ext uri="{FF2B5EF4-FFF2-40B4-BE49-F238E27FC236}">
                  <a16:creationId xmlns:a16="http://schemas.microsoft.com/office/drawing/2014/main" id="{00000000-0008-0000-0400-0000B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144</xdr:col>
          <xdr:colOff>0</xdr:colOff>
          <xdr:row>0</xdr:row>
          <xdr:rowOff>0</xdr:rowOff>
        </xdr:from>
        <xdr:to>
          <xdr:col>144</xdr:col>
          <xdr:colOff>800100</xdr:colOff>
          <xdr:row>0</xdr:row>
          <xdr:rowOff>0</xdr:rowOff>
        </xdr:to>
        <xdr:sp macro="" textlink="">
          <xdr:nvSpPr>
            <xdr:cNvPr id="19645" name="Button 189" hidden="1">
              <a:extLst>
                <a:ext uri="{63B3BB69-23CF-44E3-9099-C40C66FF867C}">
                  <a14:compatExt spid="_x0000_s19645"/>
                </a:ext>
                <a:ext uri="{FF2B5EF4-FFF2-40B4-BE49-F238E27FC236}">
                  <a16:creationId xmlns:a16="http://schemas.microsoft.com/office/drawing/2014/main" id="{00000000-0008-0000-0400-0000B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144</xdr:col>
          <xdr:colOff>800100</xdr:colOff>
          <xdr:row>0</xdr:row>
          <xdr:rowOff>0</xdr:rowOff>
        </xdr:from>
        <xdr:to>
          <xdr:col>146</xdr:col>
          <xdr:colOff>0</xdr:colOff>
          <xdr:row>0</xdr:row>
          <xdr:rowOff>0</xdr:rowOff>
        </xdr:to>
        <xdr:sp macro="" textlink="">
          <xdr:nvSpPr>
            <xdr:cNvPr id="19646" name="Button 190" hidden="1">
              <a:extLst>
                <a:ext uri="{63B3BB69-23CF-44E3-9099-C40C66FF867C}">
                  <a14:compatExt spid="_x0000_s19646"/>
                </a:ext>
                <a:ext uri="{FF2B5EF4-FFF2-40B4-BE49-F238E27FC236}">
                  <a16:creationId xmlns:a16="http://schemas.microsoft.com/office/drawing/2014/main" id="{00000000-0008-0000-0400-0000B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146</xdr:col>
          <xdr:colOff>0</xdr:colOff>
          <xdr:row>0</xdr:row>
          <xdr:rowOff>0</xdr:rowOff>
        </xdr:from>
        <xdr:to>
          <xdr:col>147</xdr:col>
          <xdr:colOff>0</xdr:colOff>
          <xdr:row>0</xdr:row>
          <xdr:rowOff>0</xdr:rowOff>
        </xdr:to>
        <xdr:sp macro="" textlink="">
          <xdr:nvSpPr>
            <xdr:cNvPr id="19647" name="Button 191" hidden="1">
              <a:extLst>
                <a:ext uri="{63B3BB69-23CF-44E3-9099-C40C66FF867C}">
                  <a14:compatExt spid="_x0000_s19647"/>
                </a:ext>
                <a:ext uri="{FF2B5EF4-FFF2-40B4-BE49-F238E27FC236}">
                  <a16:creationId xmlns:a16="http://schemas.microsoft.com/office/drawing/2014/main" id="{00000000-0008-0000-0400-0000B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147</xdr:col>
          <xdr:colOff>0</xdr:colOff>
          <xdr:row>0</xdr:row>
          <xdr:rowOff>0</xdr:rowOff>
        </xdr:from>
        <xdr:to>
          <xdr:col>147</xdr:col>
          <xdr:colOff>800100</xdr:colOff>
          <xdr:row>0</xdr:row>
          <xdr:rowOff>0</xdr:rowOff>
        </xdr:to>
        <xdr:sp macro="" textlink="">
          <xdr:nvSpPr>
            <xdr:cNvPr id="19648" name="Button 192" hidden="1">
              <a:extLst>
                <a:ext uri="{63B3BB69-23CF-44E3-9099-C40C66FF867C}">
                  <a14:compatExt spid="_x0000_s19648"/>
                </a:ext>
                <a:ext uri="{FF2B5EF4-FFF2-40B4-BE49-F238E27FC236}">
                  <a16:creationId xmlns:a16="http://schemas.microsoft.com/office/drawing/2014/main" id="{00000000-0008-0000-0400-0000C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148</xdr:col>
          <xdr:colOff>0</xdr:colOff>
          <xdr:row>0</xdr:row>
          <xdr:rowOff>0</xdr:rowOff>
        </xdr:from>
        <xdr:to>
          <xdr:col>149</xdr:col>
          <xdr:colOff>0</xdr:colOff>
          <xdr:row>0</xdr:row>
          <xdr:rowOff>0</xdr:rowOff>
        </xdr:to>
        <xdr:sp macro="" textlink="">
          <xdr:nvSpPr>
            <xdr:cNvPr id="19649" name="Button 193" hidden="1">
              <a:extLst>
                <a:ext uri="{63B3BB69-23CF-44E3-9099-C40C66FF867C}">
                  <a14:compatExt spid="_x0000_s19649"/>
                </a:ext>
                <a:ext uri="{FF2B5EF4-FFF2-40B4-BE49-F238E27FC236}">
                  <a16:creationId xmlns:a16="http://schemas.microsoft.com/office/drawing/2014/main" id="{00000000-0008-0000-0400-0000C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149</xdr:col>
          <xdr:colOff>0</xdr:colOff>
          <xdr:row>0</xdr:row>
          <xdr:rowOff>0</xdr:rowOff>
        </xdr:from>
        <xdr:to>
          <xdr:col>150</xdr:col>
          <xdr:colOff>0</xdr:colOff>
          <xdr:row>0</xdr:row>
          <xdr:rowOff>0</xdr:rowOff>
        </xdr:to>
        <xdr:sp macro="" textlink="">
          <xdr:nvSpPr>
            <xdr:cNvPr id="19650" name="Button 194" hidden="1">
              <a:extLst>
                <a:ext uri="{63B3BB69-23CF-44E3-9099-C40C66FF867C}">
                  <a14:compatExt spid="_x0000_s19650"/>
                </a:ext>
                <a:ext uri="{FF2B5EF4-FFF2-40B4-BE49-F238E27FC236}">
                  <a16:creationId xmlns:a16="http://schemas.microsoft.com/office/drawing/2014/main" id="{00000000-0008-0000-0400-0000C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150</xdr:col>
          <xdr:colOff>12700</xdr:colOff>
          <xdr:row>0</xdr:row>
          <xdr:rowOff>0</xdr:rowOff>
        </xdr:from>
        <xdr:to>
          <xdr:col>151</xdr:col>
          <xdr:colOff>0</xdr:colOff>
          <xdr:row>0</xdr:row>
          <xdr:rowOff>0</xdr:rowOff>
        </xdr:to>
        <xdr:sp macro="" textlink="">
          <xdr:nvSpPr>
            <xdr:cNvPr id="19651" name="Button 195" hidden="1">
              <a:extLst>
                <a:ext uri="{63B3BB69-23CF-44E3-9099-C40C66FF867C}">
                  <a14:compatExt spid="_x0000_s19651"/>
                </a:ext>
                <a:ext uri="{FF2B5EF4-FFF2-40B4-BE49-F238E27FC236}">
                  <a16:creationId xmlns:a16="http://schemas.microsoft.com/office/drawing/2014/main" id="{00000000-0008-0000-0400-0000C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151</xdr:col>
          <xdr:colOff>0</xdr:colOff>
          <xdr:row>0</xdr:row>
          <xdr:rowOff>0</xdr:rowOff>
        </xdr:from>
        <xdr:to>
          <xdr:col>151</xdr:col>
          <xdr:colOff>800100</xdr:colOff>
          <xdr:row>0</xdr:row>
          <xdr:rowOff>0</xdr:rowOff>
        </xdr:to>
        <xdr:sp macro="" textlink="">
          <xdr:nvSpPr>
            <xdr:cNvPr id="19652" name="Button 196" hidden="1">
              <a:extLst>
                <a:ext uri="{63B3BB69-23CF-44E3-9099-C40C66FF867C}">
                  <a14:compatExt spid="_x0000_s19652"/>
                </a:ext>
                <a:ext uri="{FF2B5EF4-FFF2-40B4-BE49-F238E27FC236}">
                  <a16:creationId xmlns:a16="http://schemas.microsoft.com/office/drawing/2014/main" id="{00000000-0008-0000-0400-0000C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152</xdr:col>
          <xdr:colOff>0</xdr:colOff>
          <xdr:row>0</xdr:row>
          <xdr:rowOff>0</xdr:rowOff>
        </xdr:from>
        <xdr:to>
          <xdr:col>153</xdr:col>
          <xdr:colOff>0</xdr:colOff>
          <xdr:row>0</xdr:row>
          <xdr:rowOff>0</xdr:rowOff>
        </xdr:to>
        <xdr:sp macro="" textlink="">
          <xdr:nvSpPr>
            <xdr:cNvPr id="19653" name="Button 197" hidden="1">
              <a:extLst>
                <a:ext uri="{63B3BB69-23CF-44E3-9099-C40C66FF867C}">
                  <a14:compatExt spid="_x0000_s19653"/>
                </a:ext>
                <a:ext uri="{FF2B5EF4-FFF2-40B4-BE49-F238E27FC236}">
                  <a16:creationId xmlns:a16="http://schemas.microsoft.com/office/drawing/2014/main" id="{00000000-0008-0000-0400-0000C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153</xdr:col>
          <xdr:colOff>0</xdr:colOff>
          <xdr:row>0</xdr:row>
          <xdr:rowOff>0</xdr:rowOff>
        </xdr:from>
        <xdr:to>
          <xdr:col>153</xdr:col>
          <xdr:colOff>800100</xdr:colOff>
          <xdr:row>0</xdr:row>
          <xdr:rowOff>0</xdr:rowOff>
        </xdr:to>
        <xdr:sp macro="" textlink="">
          <xdr:nvSpPr>
            <xdr:cNvPr id="19654" name="Button 198" hidden="1">
              <a:extLst>
                <a:ext uri="{63B3BB69-23CF-44E3-9099-C40C66FF867C}">
                  <a14:compatExt spid="_x0000_s19654"/>
                </a:ext>
                <a:ext uri="{FF2B5EF4-FFF2-40B4-BE49-F238E27FC236}">
                  <a16:creationId xmlns:a16="http://schemas.microsoft.com/office/drawing/2014/main" id="{00000000-0008-0000-0400-0000C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154</xdr:col>
          <xdr:colOff>0</xdr:colOff>
          <xdr:row>0</xdr:row>
          <xdr:rowOff>0</xdr:rowOff>
        </xdr:from>
        <xdr:to>
          <xdr:col>154</xdr:col>
          <xdr:colOff>800100</xdr:colOff>
          <xdr:row>0</xdr:row>
          <xdr:rowOff>0</xdr:rowOff>
        </xdr:to>
        <xdr:sp macro="" textlink="">
          <xdr:nvSpPr>
            <xdr:cNvPr id="19655" name="Button 199" hidden="1">
              <a:extLst>
                <a:ext uri="{63B3BB69-23CF-44E3-9099-C40C66FF867C}">
                  <a14:compatExt spid="_x0000_s19655"/>
                </a:ext>
                <a:ext uri="{FF2B5EF4-FFF2-40B4-BE49-F238E27FC236}">
                  <a16:creationId xmlns:a16="http://schemas.microsoft.com/office/drawing/2014/main" id="{00000000-0008-0000-0400-0000C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155</xdr:col>
          <xdr:colOff>0</xdr:colOff>
          <xdr:row>0</xdr:row>
          <xdr:rowOff>0</xdr:rowOff>
        </xdr:from>
        <xdr:to>
          <xdr:col>156</xdr:col>
          <xdr:colOff>0</xdr:colOff>
          <xdr:row>0</xdr:row>
          <xdr:rowOff>0</xdr:rowOff>
        </xdr:to>
        <xdr:sp macro="" textlink="">
          <xdr:nvSpPr>
            <xdr:cNvPr id="19656" name="Button 200" hidden="1">
              <a:extLst>
                <a:ext uri="{63B3BB69-23CF-44E3-9099-C40C66FF867C}">
                  <a14:compatExt spid="_x0000_s19656"/>
                </a:ext>
                <a:ext uri="{FF2B5EF4-FFF2-40B4-BE49-F238E27FC236}">
                  <a16:creationId xmlns:a16="http://schemas.microsoft.com/office/drawing/2014/main" id="{00000000-0008-0000-0400-0000C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156</xdr:col>
          <xdr:colOff>0</xdr:colOff>
          <xdr:row>0</xdr:row>
          <xdr:rowOff>0</xdr:rowOff>
        </xdr:from>
        <xdr:to>
          <xdr:col>156</xdr:col>
          <xdr:colOff>800100</xdr:colOff>
          <xdr:row>0</xdr:row>
          <xdr:rowOff>0</xdr:rowOff>
        </xdr:to>
        <xdr:sp macro="" textlink="">
          <xdr:nvSpPr>
            <xdr:cNvPr id="19657" name="Button 201" hidden="1">
              <a:extLst>
                <a:ext uri="{63B3BB69-23CF-44E3-9099-C40C66FF867C}">
                  <a14:compatExt spid="_x0000_s19657"/>
                </a:ext>
                <a:ext uri="{FF2B5EF4-FFF2-40B4-BE49-F238E27FC236}">
                  <a16:creationId xmlns:a16="http://schemas.microsoft.com/office/drawing/2014/main" id="{00000000-0008-0000-0400-0000C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156</xdr:col>
          <xdr:colOff>800100</xdr:colOff>
          <xdr:row>0</xdr:row>
          <xdr:rowOff>0</xdr:rowOff>
        </xdr:from>
        <xdr:to>
          <xdr:col>158</xdr:col>
          <xdr:colOff>0</xdr:colOff>
          <xdr:row>0</xdr:row>
          <xdr:rowOff>0</xdr:rowOff>
        </xdr:to>
        <xdr:sp macro="" textlink="">
          <xdr:nvSpPr>
            <xdr:cNvPr id="19658" name="Button 202" hidden="1">
              <a:extLst>
                <a:ext uri="{63B3BB69-23CF-44E3-9099-C40C66FF867C}">
                  <a14:compatExt spid="_x0000_s19658"/>
                </a:ext>
                <a:ext uri="{FF2B5EF4-FFF2-40B4-BE49-F238E27FC236}">
                  <a16:creationId xmlns:a16="http://schemas.microsoft.com/office/drawing/2014/main" id="{00000000-0008-0000-0400-0000C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158</xdr:col>
          <xdr:colOff>0</xdr:colOff>
          <xdr:row>0</xdr:row>
          <xdr:rowOff>0</xdr:rowOff>
        </xdr:from>
        <xdr:to>
          <xdr:col>159</xdr:col>
          <xdr:colOff>0</xdr:colOff>
          <xdr:row>0</xdr:row>
          <xdr:rowOff>0</xdr:rowOff>
        </xdr:to>
        <xdr:sp macro="" textlink="">
          <xdr:nvSpPr>
            <xdr:cNvPr id="19659" name="Button 203" hidden="1">
              <a:extLst>
                <a:ext uri="{63B3BB69-23CF-44E3-9099-C40C66FF867C}">
                  <a14:compatExt spid="_x0000_s19659"/>
                </a:ext>
                <a:ext uri="{FF2B5EF4-FFF2-40B4-BE49-F238E27FC236}">
                  <a16:creationId xmlns:a16="http://schemas.microsoft.com/office/drawing/2014/main" id="{00000000-0008-0000-0400-0000C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159</xdr:col>
          <xdr:colOff>0</xdr:colOff>
          <xdr:row>0</xdr:row>
          <xdr:rowOff>0</xdr:rowOff>
        </xdr:from>
        <xdr:to>
          <xdr:col>159</xdr:col>
          <xdr:colOff>800100</xdr:colOff>
          <xdr:row>0</xdr:row>
          <xdr:rowOff>0</xdr:rowOff>
        </xdr:to>
        <xdr:sp macro="" textlink="">
          <xdr:nvSpPr>
            <xdr:cNvPr id="19660" name="Button 204" hidden="1">
              <a:extLst>
                <a:ext uri="{63B3BB69-23CF-44E3-9099-C40C66FF867C}">
                  <a14:compatExt spid="_x0000_s19660"/>
                </a:ext>
                <a:ext uri="{FF2B5EF4-FFF2-40B4-BE49-F238E27FC236}">
                  <a16:creationId xmlns:a16="http://schemas.microsoft.com/office/drawing/2014/main" id="{00000000-0008-0000-0400-0000C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160</xdr:col>
          <xdr:colOff>0</xdr:colOff>
          <xdr:row>0</xdr:row>
          <xdr:rowOff>0</xdr:rowOff>
        </xdr:from>
        <xdr:to>
          <xdr:col>161</xdr:col>
          <xdr:colOff>0</xdr:colOff>
          <xdr:row>0</xdr:row>
          <xdr:rowOff>0</xdr:rowOff>
        </xdr:to>
        <xdr:sp macro="" textlink="">
          <xdr:nvSpPr>
            <xdr:cNvPr id="19661" name="Button 205" hidden="1">
              <a:extLst>
                <a:ext uri="{63B3BB69-23CF-44E3-9099-C40C66FF867C}">
                  <a14:compatExt spid="_x0000_s19661"/>
                </a:ext>
                <a:ext uri="{FF2B5EF4-FFF2-40B4-BE49-F238E27FC236}">
                  <a16:creationId xmlns:a16="http://schemas.microsoft.com/office/drawing/2014/main" id="{00000000-0008-0000-0400-0000C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149</xdr:col>
          <xdr:colOff>0</xdr:colOff>
          <xdr:row>0</xdr:row>
          <xdr:rowOff>0</xdr:rowOff>
        </xdr:from>
        <xdr:to>
          <xdr:col>150</xdr:col>
          <xdr:colOff>0</xdr:colOff>
          <xdr:row>0</xdr:row>
          <xdr:rowOff>0</xdr:rowOff>
        </xdr:to>
        <xdr:sp macro="" textlink="">
          <xdr:nvSpPr>
            <xdr:cNvPr id="19662" name="Button 206" hidden="1">
              <a:extLst>
                <a:ext uri="{63B3BB69-23CF-44E3-9099-C40C66FF867C}">
                  <a14:compatExt spid="_x0000_s19662"/>
                </a:ext>
                <a:ext uri="{FF2B5EF4-FFF2-40B4-BE49-F238E27FC236}">
                  <a16:creationId xmlns:a16="http://schemas.microsoft.com/office/drawing/2014/main" id="{00000000-0008-0000-0400-0000C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150</xdr:col>
          <xdr:colOff>12700</xdr:colOff>
          <xdr:row>0</xdr:row>
          <xdr:rowOff>0</xdr:rowOff>
        </xdr:from>
        <xdr:to>
          <xdr:col>151</xdr:col>
          <xdr:colOff>0</xdr:colOff>
          <xdr:row>0</xdr:row>
          <xdr:rowOff>0</xdr:rowOff>
        </xdr:to>
        <xdr:sp macro="" textlink="">
          <xdr:nvSpPr>
            <xdr:cNvPr id="19663" name="Button 207" hidden="1">
              <a:extLst>
                <a:ext uri="{63B3BB69-23CF-44E3-9099-C40C66FF867C}">
                  <a14:compatExt spid="_x0000_s19663"/>
                </a:ext>
                <a:ext uri="{FF2B5EF4-FFF2-40B4-BE49-F238E27FC236}">
                  <a16:creationId xmlns:a16="http://schemas.microsoft.com/office/drawing/2014/main" id="{00000000-0008-0000-0400-0000C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151</xdr:col>
          <xdr:colOff>0</xdr:colOff>
          <xdr:row>0</xdr:row>
          <xdr:rowOff>0</xdr:rowOff>
        </xdr:from>
        <xdr:to>
          <xdr:col>151</xdr:col>
          <xdr:colOff>800100</xdr:colOff>
          <xdr:row>0</xdr:row>
          <xdr:rowOff>0</xdr:rowOff>
        </xdr:to>
        <xdr:sp macro="" textlink="">
          <xdr:nvSpPr>
            <xdr:cNvPr id="19664" name="Button 208" hidden="1">
              <a:extLst>
                <a:ext uri="{63B3BB69-23CF-44E3-9099-C40C66FF867C}">
                  <a14:compatExt spid="_x0000_s19664"/>
                </a:ext>
                <a:ext uri="{FF2B5EF4-FFF2-40B4-BE49-F238E27FC236}">
                  <a16:creationId xmlns:a16="http://schemas.microsoft.com/office/drawing/2014/main" id="{00000000-0008-0000-0400-0000D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152</xdr:col>
          <xdr:colOff>0</xdr:colOff>
          <xdr:row>0</xdr:row>
          <xdr:rowOff>0</xdr:rowOff>
        </xdr:from>
        <xdr:to>
          <xdr:col>153</xdr:col>
          <xdr:colOff>0</xdr:colOff>
          <xdr:row>0</xdr:row>
          <xdr:rowOff>0</xdr:rowOff>
        </xdr:to>
        <xdr:sp macro="" textlink="">
          <xdr:nvSpPr>
            <xdr:cNvPr id="19665" name="Button 209" hidden="1">
              <a:extLst>
                <a:ext uri="{63B3BB69-23CF-44E3-9099-C40C66FF867C}">
                  <a14:compatExt spid="_x0000_s19665"/>
                </a:ext>
                <a:ext uri="{FF2B5EF4-FFF2-40B4-BE49-F238E27FC236}">
                  <a16:creationId xmlns:a16="http://schemas.microsoft.com/office/drawing/2014/main" id="{00000000-0008-0000-0400-0000D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153</xdr:col>
          <xdr:colOff>0</xdr:colOff>
          <xdr:row>0</xdr:row>
          <xdr:rowOff>0</xdr:rowOff>
        </xdr:from>
        <xdr:to>
          <xdr:col>153</xdr:col>
          <xdr:colOff>800100</xdr:colOff>
          <xdr:row>0</xdr:row>
          <xdr:rowOff>0</xdr:rowOff>
        </xdr:to>
        <xdr:sp macro="" textlink="">
          <xdr:nvSpPr>
            <xdr:cNvPr id="19666" name="Button 210" hidden="1">
              <a:extLst>
                <a:ext uri="{63B3BB69-23CF-44E3-9099-C40C66FF867C}">
                  <a14:compatExt spid="_x0000_s19666"/>
                </a:ext>
                <a:ext uri="{FF2B5EF4-FFF2-40B4-BE49-F238E27FC236}">
                  <a16:creationId xmlns:a16="http://schemas.microsoft.com/office/drawing/2014/main" id="{00000000-0008-0000-0400-0000D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154</xdr:col>
          <xdr:colOff>0</xdr:colOff>
          <xdr:row>0</xdr:row>
          <xdr:rowOff>0</xdr:rowOff>
        </xdr:from>
        <xdr:to>
          <xdr:col>154</xdr:col>
          <xdr:colOff>800100</xdr:colOff>
          <xdr:row>0</xdr:row>
          <xdr:rowOff>0</xdr:rowOff>
        </xdr:to>
        <xdr:sp macro="" textlink="">
          <xdr:nvSpPr>
            <xdr:cNvPr id="19667" name="Button 211" hidden="1">
              <a:extLst>
                <a:ext uri="{63B3BB69-23CF-44E3-9099-C40C66FF867C}">
                  <a14:compatExt spid="_x0000_s19667"/>
                </a:ext>
                <a:ext uri="{FF2B5EF4-FFF2-40B4-BE49-F238E27FC236}">
                  <a16:creationId xmlns:a16="http://schemas.microsoft.com/office/drawing/2014/main" id="{00000000-0008-0000-0400-0000D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155</xdr:col>
          <xdr:colOff>0</xdr:colOff>
          <xdr:row>0</xdr:row>
          <xdr:rowOff>0</xdr:rowOff>
        </xdr:from>
        <xdr:to>
          <xdr:col>156</xdr:col>
          <xdr:colOff>0</xdr:colOff>
          <xdr:row>0</xdr:row>
          <xdr:rowOff>0</xdr:rowOff>
        </xdr:to>
        <xdr:sp macro="" textlink="">
          <xdr:nvSpPr>
            <xdr:cNvPr id="19668" name="Button 212" hidden="1">
              <a:extLst>
                <a:ext uri="{63B3BB69-23CF-44E3-9099-C40C66FF867C}">
                  <a14:compatExt spid="_x0000_s19668"/>
                </a:ext>
                <a:ext uri="{FF2B5EF4-FFF2-40B4-BE49-F238E27FC236}">
                  <a16:creationId xmlns:a16="http://schemas.microsoft.com/office/drawing/2014/main" id="{00000000-0008-0000-0400-0000D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156</xdr:col>
          <xdr:colOff>0</xdr:colOff>
          <xdr:row>0</xdr:row>
          <xdr:rowOff>0</xdr:rowOff>
        </xdr:from>
        <xdr:to>
          <xdr:col>156</xdr:col>
          <xdr:colOff>800100</xdr:colOff>
          <xdr:row>0</xdr:row>
          <xdr:rowOff>0</xdr:rowOff>
        </xdr:to>
        <xdr:sp macro="" textlink="">
          <xdr:nvSpPr>
            <xdr:cNvPr id="19669" name="Button 213" hidden="1">
              <a:extLst>
                <a:ext uri="{63B3BB69-23CF-44E3-9099-C40C66FF867C}">
                  <a14:compatExt spid="_x0000_s19669"/>
                </a:ext>
                <a:ext uri="{FF2B5EF4-FFF2-40B4-BE49-F238E27FC236}">
                  <a16:creationId xmlns:a16="http://schemas.microsoft.com/office/drawing/2014/main" id="{00000000-0008-0000-0400-0000D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156</xdr:col>
          <xdr:colOff>800100</xdr:colOff>
          <xdr:row>0</xdr:row>
          <xdr:rowOff>0</xdr:rowOff>
        </xdr:from>
        <xdr:to>
          <xdr:col>158</xdr:col>
          <xdr:colOff>0</xdr:colOff>
          <xdr:row>0</xdr:row>
          <xdr:rowOff>0</xdr:rowOff>
        </xdr:to>
        <xdr:sp macro="" textlink="">
          <xdr:nvSpPr>
            <xdr:cNvPr id="19670" name="Button 214" hidden="1">
              <a:extLst>
                <a:ext uri="{63B3BB69-23CF-44E3-9099-C40C66FF867C}">
                  <a14:compatExt spid="_x0000_s19670"/>
                </a:ext>
                <a:ext uri="{FF2B5EF4-FFF2-40B4-BE49-F238E27FC236}">
                  <a16:creationId xmlns:a16="http://schemas.microsoft.com/office/drawing/2014/main" id="{00000000-0008-0000-0400-0000D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158</xdr:col>
          <xdr:colOff>0</xdr:colOff>
          <xdr:row>0</xdr:row>
          <xdr:rowOff>0</xdr:rowOff>
        </xdr:from>
        <xdr:to>
          <xdr:col>159</xdr:col>
          <xdr:colOff>0</xdr:colOff>
          <xdr:row>0</xdr:row>
          <xdr:rowOff>0</xdr:rowOff>
        </xdr:to>
        <xdr:sp macro="" textlink="">
          <xdr:nvSpPr>
            <xdr:cNvPr id="19671" name="Button 215" hidden="1">
              <a:extLst>
                <a:ext uri="{63B3BB69-23CF-44E3-9099-C40C66FF867C}">
                  <a14:compatExt spid="_x0000_s19671"/>
                </a:ext>
                <a:ext uri="{FF2B5EF4-FFF2-40B4-BE49-F238E27FC236}">
                  <a16:creationId xmlns:a16="http://schemas.microsoft.com/office/drawing/2014/main" id="{00000000-0008-0000-0400-0000D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159</xdr:col>
          <xdr:colOff>0</xdr:colOff>
          <xdr:row>0</xdr:row>
          <xdr:rowOff>0</xdr:rowOff>
        </xdr:from>
        <xdr:to>
          <xdr:col>159</xdr:col>
          <xdr:colOff>800100</xdr:colOff>
          <xdr:row>0</xdr:row>
          <xdr:rowOff>0</xdr:rowOff>
        </xdr:to>
        <xdr:sp macro="" textlink="">
          <xdr:nvSpPr>
            <xdr:cNvPr id="19672" name="Button 216" hidden="1">
              <a:extLst>
                <a:ext uri="{63B3BB69-23CF-44E3-9099-C40C66FF867C}">
                  <a14:compatExt spid="_x0000_s19672"/>
                </a:ext>
                <a:ext uri="{FF2B5EF4-FFF2-40B4-BE49-F238E27FC236}">
                  <a16:creationId xmlns:a16="http://schemas.microsoft.com/office/drawing/2014/main" id="{00000000-0008-0000-0400-0000D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160</xdr:col>
          <xdr:colOff>0</xdr:colOff>
          <xdr:row>0</xdr:row>
          <xdr:rowOff>0</xdr:rowOff>
        </xdr:from>
        <xdr:to>
          <xdr:col>161</xdr:col>
          <xdr:colOff>0</xdr:colOff>
          <xdr:row>0</xdr:row>
          <xdr:rowOff>0</xdr:rowOff>
        </xdr:to>
        <xdr:sp macro="" textlink="">
          <xdr:nvSpPr>
            <xdr:cNvPr id="19673" name="Button 217" hidden="1">
              <a:extLst>
                <a:ext uri="{63B3BB69-23CF-44E3-9099-C40C66FF867C}">
                  <a14:compatExt spid="_x0000_s19673"/>
                </a:ext>
                <a:ext uri="{FF2B5EF4-FFF2-40B4-BE49-F238E27FC236}">
                  <a16:creationId xmlns:a16="http://schemas.microsoft.com/office/drawing/2014/main" id="{00000000-0008-0000-0400-0000D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161</xdr:col>
          <xdr:colOff>0</xdr:colOff>
          <xdr:row>0</xdr:row>
          <xdr:rowOff>0</xdr:rowOff>
        </xdr:from>
        <xdr:to>
          <xdr:col>162</xdr:col>
          <xdr:colOff>0</xdr:colOff>
          <xdr:row>0</xdr:row>
          <xdr:rowOff>0</xdr:rowOff>
        </xdr:to>
        <xdr:sp macro="" textlink="">
          <xdr:nvSpPr>
            <xdr:cNvPr id="19674" name="Button 218" hidden="1">
              <a:extLst>
                <a:ext uri="{63B3BB69-23CF-44E3-9099-C40C66FF867C}">
                  <a14:compatExt spid="_x0000_s19674"/>
                </a:ext>
                <a:ext uri="{FF2B5EF4-FFF2-40B4-BE49-F238E27FC236}">
                  <a16:creationId xmlns:a16="http://schemas.microsoft.com/office/drawing/2014/main" id="{00000000-0008-0000-0400-0000D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162</xdr:col>
          <xdr:colOff>12700</xdr:colOff>
          <xdr:row>0</xdr:row>
          <xdr:rowOff>0</xdr:rowOff>
        </xdr:from>
        <xdr:to>
          <xdr:col>163</xdr:col>
          <xdr:colOff>0</xdr:colOff>
          <xdr:row>0</xdr:row>
          <xdr:rowOff>0</xdr:rowOff>
        </xdr:to>
        <xdr:sp macro="" textlink="">
          <xdr:nvSpPr>
            <xdr:cNvPr id="19675" name="Button 219" hidden="1">
              <a:extLst>
                <a:ext uri="{63B3BB69-23CF-44E3-9099-C40C66FF867C}">
                  <a14:compatExt spid="_x0000_s19675"/>
                </a:ext>
                <a:ext uri="{FF2B5EF4-FFF2-40B4-BE49-F238E27FC236}">
                  <a16:creationId xmlns:a16="http://schemas.microsoft.com/office/drawing/2014/main" id="{00000000-0008-0000-0400-0000D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xdr:col>
          <xdr:colOff>0</xdr:colOff>
          <xdr:row>0</xdr:row>
          <xdr:rowOff>0</xdr:rowOff>
        </xdr:from>
        <xdr:to>
          <xdr:col>163</xdr:col>
          <xdr:colOff>800100</xdr:colOff>
          <xdr:row>0</xdr:row>
          <xdr:rowOff>0</xdr:rowOff>
        </xdr:to>
        <xdr:sp macro="" textlink="">
          <xdr:nvSpPr>
            <xdr:cNvPr id="19676" name="Button 220" hidden="1">
              <a:extLst>
                <a:ext uri="{63B3BB69-23CF-44E3-9099-C40C66FF867C}">
                  <a14:compatExt spid="_x0000_s19676"/>
                </a:ext>
                <a:ext uri="{FF2B5EF4-FFF2-40B4-BE49-F238E27FC236}">
                  <a16:creationId xmlns:a16="http://schemas.microsoft.com/office/drawing/2014/main" id="{00000000-0008-0000-0400-0000D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164</xdr:col>
          <xdr:colOff>0</xdr:colOff>
          <xdr:row>0</xdr:row>
          <xdr:rowOff>0</xdr:rowOff>
        </xdr:from>
        <xdr:to>
          <xdr:col>165</xdr:col>
          <xdr:colOff>0</xdr:colOff>
          <xdr:row>0</xdr:row>
          <xdr:rowOff>0</xdr:rowOff>
        </xdr:to>
        <xdr:sp macro="" textlink="">
          <xdr:nvSpPr>
            <xdr:cNvPr id="19677" name="Button 221" hidden="1">
              <a:extLst>
                <a:ext uri="{63B3BB69-23CF-44E3-9099-C40C66FF867C}">
                  <a14:compatExt spid="_x0000_s19677"/>
                </a:ext>
                <a:ext uri="{FF2B5EF4-FFF2-40B4-BE49-F238E27FC236}">
                  <a16:creationId xmlns:a16="http://schemas.microsoft.com/office/drawing/2014/main" id="{00000000-0008-0000-0400-0000D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165</xdr:col>
          <xdr:colOff>0</xdr:colOff>
          <xdr:row>0</xdr:row>
          <xdr:rowOff>0</xdr:rowOff>
        </xdr:from>
        <xdr:to>
          <xdr:col>165</xdr:col>
          <xdr:colOff>800100</xdr:colOff>
          <xdr:row>0</xdr:row>
          <xdr:rowOff>0</xdr:rowOff>
        </xdr:to>
        <xdr:sp macro="" textlink="">
          <xdr:nvSpPr>
            <xdr:cNvPr id="19678" name="Button 222" hidden="1">
              <a:extLst>
                <a:ext uri="{63B3BB69-23CF-44E3-9099-C40C66FF867C}">
                  <a14:compatExt spid="_x0000_s19678"/>
                </a:ext>
                <a:ext uri="{FF2B5EF4-FFF2-40B4-BE49-F238E27FC236}">
                  <a16:creationId xmlns:a16="http://schemas.microsoft.com/office/drawing/2014/main" id="{00000000-0008-0000-0400-0000D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166</xdr:col>
          <xdr:colOff>0</xdr:colOff>
          <xdr:row>0</xdr:row>
          <xdr:rowOff>0</xdr:rowOff>
        </xdr:from>
        <xdr:to>
          <xdr:col>166</xdr:col>
          <xdr:colOff>800100</xdr:colOff>
          <xdr:row>0</xdr:row>
          <xdr:rowOff>0</xdr:rowOff>
        </xdr:to>
        <xdr:sp macro="" textlink="">
          <xdr:nvSpPr>
            <xdr:cNvPr id="19679" name="Button 223" hidden="1">
              <a:extLst>
                <a:ext uri="{63B3BB69-23CF-44E3-9099-C40C66FF867C}">
                  <a14:compatExt spid="_x0000_s19679"/>
                </a:ext>
                <a:ext uri="{FF2B5EF4-FFF2-40B4-BE49-F238E27FC236}">
                  <a16:creationId xmlns:a16="http://schemas.microsoft.com/office/drawing/2014/main" id="{00000000-0008-0000-0400-0000D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167</xdr:col>
          <xdr:colOff>0</xdr:colOff>
          <xdr:row>0</xdr:row>
          <xdr:rowOff>0</xdr:rowOff>
        </xdr:from>
        <xdr:to>
          <xdr:col>168</xdr:col>
          <xdr:colOff>0</xdr:colOff>
          <xdr:row>0</xdr:row>
          <xdr:rowOff>0</xdr:rowOff>
        </xdr:to>
        <xdr:sp macro="" textlink="">
          <xdr:nvSpPr>
            <xdr:cNvPr id="19680" name="Button 224" hidden="1">
              <a:extLst>
                <a:ext uri="{63B3BB69-23CF-44E3-9099-C40C66FF867C}">
                  <a14:compatExt spid="_x0000_s19680"/>
                </a:ext>
                <a:ext uri="{FF2B5EF4-FFF2-40B4-BE49-F238E27FC236}">
                  <a16:creationId xmlns:a16="http://schemas.microsoft.com/office/drawing/2014/main" id="{00000000-0008-0000-0400-0000E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168</xdr:col>
          <xdr:colOff>0</xdr:colOff>
          <xdr:row>0</xdr:row>
          <xdr:rowOff>0</xdr:rowOff>
        </xdr:from>
        <xdr:to>
          <xdr:col>168</xdr:col>
          <xdr:colOff>800100</xdr:colOff>
          <xdr:row>0</xdr:row>
          <xdr:rowOff>0</xdr:rowOff>
        </xdr:to>
        <xdr:sp macro="" textlink="">
          <xdr:nvSpPr>
            <xdr:cNvPr id="19681" name="Button 225" hidden="1">
              <a:extLst>
                <a:ext uri="{63B3BB69-23CF-44E3-9099-C40C66FF867C}">
                  <a14:compatExt spid="_x0000_s19681"/>
                </a:ext>
                <a:ext uri="{FF2B5EF4-FFF2-40B4-BE49-F238E27FC236}">
                  <a16:creationId xmlns:a16="http://schemas.microsoft.com/office/drawing/2014/main" id="{00000000-0008-0000-0400-0000E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168</xdr:col>
          <xdr:colOff>800100</xdr:colOff>
          <xdr:row>0</xdr:row>
          <xdr:rowOff>0</xdr:rowOff>
        </xdr:from>
        <xdr:to>
          <xdr:col>170</xdr:col>
          <xdr:colOff>0</xdr:colOff>
          <xdr:row>0</xdr:row>
          <xdr:rowOff>0</xdr:rowOff>
        </xdr:to>
        <xdr:sp macro="" textlink="">
          <xdr:nvSpPr>
            <xdr:cNvPr id="19682" name="Button 226" hidden="1">
              <a:extLst>
                <a:ext uri="{63B3BB69-23CF-44E3-9099-C40C66FF867C}">
                  <a14:compatExt spid="_x0000_s19682"/>
                </a:ext>
                <a:ext uri="{FF2B5EF4-FFF2-40B4-BE49-F238E27FC236}">
                  <a16:creationId xmlns:a16="http://schemas.microsoft.com/office/drawing/2014/main" id="{00000000-0008-0000-0400-0000E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170</xdr:col>
          <xdr:colOff>0</xdr:colOff>
          <xdr:row>0</xdr:row>
          <xdr:rowOff>0</xdr:rowOff>
        </xdr:from>
        <xdr:to>
          <xdr:col>171</xdr:col>
          <xdr:colOff>0</xdr:colOff>
          <xdr:row>0</xdr:row>
          <xdr:rowOff>0</xdr:rowOff>
        </xdr:to>
        <xdr:sp macro="" textlink="">
          <xdr:nvSpPr>
            <xdr:cNvPr id="19683" name="Button 227" hidden="1">
              <a:extLst>
                <a:ext uri="{63B3BB69-23CF-44E3-9099-C40C66FF867C}">
                  <a14:compatExt spid="_x0000_s19683"/>
                </a:ext>
                <a:ext uri="{FF2B5EF4-FFF2-40B4-BE49-F238E27FC236}">
                  <a16:creationId xmlns:a16="http://schemas.microsoft.com/office/drawing/2014/main" id="{00000000-0008-0000-0400-0000E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171</xdr:col>
          <xdr:colOff>0</xdr:colOff>
          <xdr:row>0</xdr:row>
          <xdr:rowOff>0</xdr:rowOff>
        </xdr:from>
        <xdr:to>
          <xdr:col>171</xdr:col>
          <xdr:colOff>800100</xdr:colOff>
          <xdr:row>0</xdr:row>
          <xdr:rowOff>0</xdr:rowOff>
        </xdr:to>
        <xdr:sp macro="" textlink="">
          <xdr:nvSpPr>
            <xdr:cNvPr id="19684" name="Button 228" hidden="1">
              <a:extLst>
                <a:ext uri="{63B3BB69-23CF-44E3-9099-C40C66FF867C}">
                  <a14:compatExt spid="_x0000_s19684"/>
                </a:ext>
                <a:ext uri="{FF2B5EF4-FFF2-40B4-BE49-F238E27FC236}">
                  <a16:creationId xmlns:a16="http://schemas.microsoft.com/office/drawing/2014/main" id="{00000000-0008-0000-0400-0000E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172</xdr:col>
          <xdr:colOff>0</xdr:colOff>
          <xdr:row>0</xdr:row>
          <xdr:rowOff>0</xdr:rowOff>
        </xdr:from>
        <xdr:to>
          <xdr:col>173</xdr:col>
          <xdr:colOff>0</xdr:colOff>
          <xdr:row>0</xdr:row>
          <xdr:rowOff>0</xdr:rowOff>
        </xdr:to>
        <xdr:sp macro="" textlink="">
          <xdr:nvSpPr>
            <xdr:cNvPr id="19685" name="Button 229" hidden="1">
              <a:extLst>
                <a:ext uri="{63B3BB69-23CF-44E3-9099-C40C66FF867C}">
                  <a14:compatExt spid="_x0000_s19685"/>
                </a:ext>
                <a:ext uri="{FF2B5EF4-FFF2-40B4-BE49-F238E27FC236}">
                  <a16:creationId xmlns:a16="http://schemas.microsoft.com/office/drawing/2014/main" id="{00000000-0008-0000-0400-0000E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161</xdr:col>
          <xdr:colOff>0</xdr:colOff>
          <xdr:row>0</xdr:row>
          <xdr:rowOff>0</xdr:rowOff>
        </xdr:from>
        <xdr:to>
          <xdr:col>162</xdr:col>
          <xdr:colOff>0</xdr:colOff>
          <xdr:row>0</xdr:row>
          <xdr:rowOff>0</xdr:rowOff>
        </xdr:to>
        <xdr:sp macro="" textlink="">
          <xdr:nvSpPr>
            <xdr:cNvPr id="19686" name="Button 230" hidden="1">
              <a:extLst>
                <a:ext uri="{63B3BB69-23CF-44E3-9099-C40C66FF867C}">
                  <a14:compatExt spid="_x0000_s19686"/>
                </a:ext>
                <a:ext uri="{FF2B5EF4-FFF2-40B4-BE49-F238E27FC236}">
                  <a16:creationId xmlns:a16="http://schemas.microsoft.com/office/drawing/2014/main" id="{00000000-0008-0000-0400-0000E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162</xdr:col>
          <xdr:colOff>12700</xdr:colOff>
          <xdr:row>0</xdr:row>
          <xdr:rowOff>0</xdr:rowOff>
        </xdr:from>
        <xdr:to>
          <xdr:col>163</xdr:col>
          <xdr:colOff>0</xdr:colOff>
          <xdr:row>0</xdr:row>
          <xdr:rowOff>0</xdr:rowOff>
        </xdr:to>
        <xdr:sp macro="" textlink="">
          <xdr:nvSpPr>
            <xdr:cNvPr id="19687" name="Button 231" hidden="1">
              <a:extLst>
                <a:ext uri="{63B3BB69-23CF-44E3-9099-C40C66FF867C}">
                  <a14:compatExt spid="_x0000_s19687"/>
                </a:ext>
                <a:ext uri="{FF2B5EF4-FFF2-40B4-BE49-F238E27FC236}">
                  <a16:creationId xmlns:a16="http://schemas.microsoft.com/office/drawing/2014/main" id="{00000000-0008-0000-0400-0000E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xdr:col>
          <xdr:colOff>0</xdr:colOff>
          <xdr:row>0</xdr:row>
          <xdr:rowOff>0</xdr:rowOff>
        </xdr:from>
        <xdr:to>
          <xdr:col>163</xdr:col>
          <xdr:colOff>800100</xdr:colOff>
          <xdr:row>0</xdr:row>
          <xdr:rowOff>0</xdr:rowOff>
        </xdr:to>
        <xdr:sp macro="" textlink="">
          <xdr:nvSpPr>
            <xdr:cNvPr id="19688" name="Button 232" hidden="1">
              <a:extLst>
                <a:ext uri="{63B3BB69-23CF-44E3-9099-C40C66FF867C}">
                  <a14:compatExt spid="_x0000_s19688"/>
                </a:ext>
                <a:ext uri="{FF2B5EF4-FFF2-40B4-BE49-F238E27FC236}">
                  <a16:creationId xmlns:a16="http://schemas.microsoft.com/office/drawing/2014/main" id="{00000000-0008-0000-0400-0000E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164</xdr:col>
          <xdr:colOff>0</xdr:colOff>
          <xdr:row>0</xdr:row>
          <xdr:rowOff>0</xdr:rowOff>
        </xdr:from>
        <xdr:to>
          <xdr:col>165</xdr:col>
          <xdr:colOff>0</xdr:colOff>
          <xdr:row>0</xdr:row>
          <xdr:rowOff>0</xdr:rowOff>
        </xdr:to>
        <xdr:sp macro="" textlink="">
          <xdr:nvSpPr>
            <xdr:cNvPr id="19689" name="Button 233" hidden="1">
              <a:extLst>
                <a:ext uri="{63B3BB69-23CF-44E3-9099-C40C66FF867C}">
                  <a14:compatExt spid="_x0000_s19689"/>
                </a:ext>
                <a:ext uri="{FF2B5EF4-FFF2-40B4-BE49-F238E27FC236}">
                  <a16:creationId xmlns:a16="http://schemas.microsoft.com/office/drawing/2014/main" id="{00000000-0008-0000-0400-0000E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165</xdr:col>
          <xdr:colOff>0</xdr:colOff>
          <xdr:row>0</xdr:row>
          <xdr:rowOff>0</xdr:rowOff>
        </xdr:from>
        <xdr:to>
          <xdr:col>165</xdr:col>
          <xdr:colOff>800100</xdr:colOff>
          <xdr:row>0</xdr:row>
          <xdr:rowOff>0</xdr:rowOff>
        </xdr:to>
        <xdr:sp macro="" textlink="">
          <xdr:nvSpPr>
            <xdr:cNvPr id="19690" name="Button 234" hidden="1">
              <a:extLst>
                <a:ext uri="{63B3BB69-23CF-44E3-9099-C40C66FF867C}">
                  <a14:compatExt spid="_x0000_s19690"/>
                </a:ext>
                <a:ext uri="{FF2B5EF4-FFF2-40B4-BE49-F238E27FC236}">
                  <a16:creationId xmlns:a16="http://schemas.microsoft.com/office/drawing/2014/main" id="{00000000-0008-0000-0400-0000E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166</xdr:col>
          <xdr:colOff>0</xdr:colOff>
          <xdr:row>0</xdr:row>
          <xdr:rowOff>0</xdr:rowOff>
        </xdr:from>
        <xdr:to>
          <xdr:col>166</xdr:col>
          <xdr:colOff>800100</xdr:colOff>
          <xdr:row>0</xdr:row>
          <xdr:rowOff>0</xdr:rowOff>
        </xdr:to>
        <xdr:sp macro="" textlink="">
          <xdr:nvSpPr>
            <xdr:cNvPr id="19691" name="Button 235" hidden="1">
              <a:extLst>
                <a:ext uri="{63B3BB69-23CF-44E3-9099-C40C66FF867C}">
                  <a14:compatExt spid="_x0000_s19691"/>
                </a:ext>
                <a:ext uri="{FF2B5EF4-FFF2-40B4-BE49-F238E27FC236}">
                  <a16:creationId xmlns:a16="http://schemas.microsoft.com/office/drawing/2014/main" id="{00000000-0008-0000-0400-0000E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167</xdr:col>
          <xdr:colOff>0</xdr:colOff>
          <xdr:row>0</xdr:row>
          <xdr:rowOff>0</xdr:rowOff>
        </xdr:from>
        <xdr:to>
          <xdr:col>168</xdr:col>
          <xdr:colOff>0</xdr:colOff>
          <xdr:row>0</xdr:row>
          <xdr:rowOff>0</xdr:rowOff>
        </xdr:to>
        <xdr:sp macro="" textlink="">
          <xdr:nvSpPr>
            <xdr:cNvPr id="19692" name="Button 236" hidden="1">
              <a:extLst>
                <a:ext uri="{63B3BB69-23CF-44E3-9099-C40C66FF867C}">
                  <a14:compatExt spid="_x0000_s19692"/>
                </a:ext>
                <a:ext uri="{FF2B5EF4-FFF2-40B4-BE49-F238E27FC236}">
                  <a16:creationId xmlns:a16="http://schemas.microsoft.com/office/drawing/2014/main" id="{00000000-0008-0000-0400-0000E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168</xdr:col>
          <xdr:colOff>0</xdr:colOff>
          <xdr:row>0</xdr:row>
          <xdr:rowOff>0</xdr:rowOff>
        </xdr:from>
        <xdr:to>
          <xdr:col>168</xdr:col>
          <xdr:colOff>800100</xdr:colOff>
          <xdr:row>0</xdr:row>
          <xdr:rowOff>0</xdr:rowOff>
        </xdr:to>
        <xdr:sp macro="" textlink="">
          <xdr:nvSpPr>
            <xdr:cNvPr id="19693" name="Button 237" hidden="1">
              <a:extLst>
                <a:ext uri="{63B3BB69-23CF-44E3-9099-C40C66FF867C}">
                  <a14:compatExt spid="_x0000_s19693"/>
                </a:ext>
                <a:ext uri="{FF2B5EF4-FFF2-40B4-BE49-F238E27FC236}">
                  <a16:creationId xmlns:a16="http://schemas.microsoft.com/office/drawing/2014/main" id="{00000000-0008-0000-0400-0000E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168</xdr:col>
          <xdr:colOff>800100</xdr:colOff>
          <xdr:row>0</xdr:row>
          <xdr:rowOff>0</xdr:rowOff>
        </xdr:from>
        <xdr:to>
          <xdr:col>170</xdr:col>
          <xdr:colOff>0</xdr:colOff>
          <xdr:row>0</xdr:row>
          <xdr:rowOff>0</xdr:rowOff>
        </xdr:to>
        <xdr:sp macro="" textlink="">
          <xdr:nvSpPr>
            <xdr:cNvPr id="19694" name="Button 238" hidden="1">
              <a:extLst>
                <a:ext uri="{63B3BB69-23CF-44E3-9099-C40C66FF867C}">
                  <a14:compatExt spid="_x0000_s19694"/>
                </a:ext>
                <a:ext uri="{FF2B5EF4-FFF2-40B4-BE49-F238E27FC236}">
                  <a16:creationId xmlns:a16="http://schemas.microsoft.com/office/drawing/2014/main" id="{00000000-0008-0000-0400-0000E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170</xdr:col>
          <xdr:colOff>0</xdr:colOff>
          <xdr:row>0</xdr:row>
          <xdr:rowOff>0</xdr:rowOff>
        </xdr:from>
        <xdr:to>
          <xdr:col>171</xdr:col>
          <xdr:colOff>0</xdr:colOff>
          <xdr:row>0</xdr:row>
          <xdr:rowOff>0</xdr:rowOff>
        </xdr:to>
        <xdr:sp macro="" textlink="">
          <xdr:nvSpPr>
            <xdr:cNvPr id="19695" name="Button 239" hidden="1">
              <a:extLst>
                <a:ext uri="{63B3BB69-23CF-44E3-9099-C40C66FF867C}">
                  <a14:compatExt spid="_x0000_s19695"/>
                </a:ext>
                <a:ext uri="{FF2B5EF4-FFF2-40B4-BE49-F238E27FC236}">
                  <a16:creationId xmlns:a16="http://schemas.microsoft.com/office/drawing/2014/main" id="{00000000-0008-0000-0400-0000E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171</xdr:col>
          <xdr:colOff>0</xdr:colOff>
          <xdr:row>0</xdr:row>
          <xdr:rowOff>0</xdr:rowOff>
        </xdr:from>
        <xdr:to>
          <xdr:col>171</xdr:col>
          <xdr:colOff>800100</xdr:colOff>
          <xdr:row>0</xdr:row>
          <xdr:rowOff>0</xdr:rowOff>
        </xdr:to>
        <xdr:sp macro="" textlink="">
          <xdr:nvSpPr>
            <xdr:cNvPr id="19696" name="Button 240" hidden="1">
              <a:extLst>
                <a:ext uri="{63B3BB69-23CF-44E3-9099-C40C66FF867C}">
                  <a14:compatExt spid="_x0000_s19696"/>
                </a:ext>
                <a:ext uri="{FF2B5EF4-FFF2-40B4-BE49-F238E27FC236}">
                  <a16:creationId xmlns:a16="http://schemas.microsoft.com/office/drawing/2014/main" id="{00000000-0008-0000-0400-0000F0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172</xdr:col>
          <xdr:colOff>0</xdr:colOff>
          <xdr:row>0</xdr:row>
          <xdr:rowOff>0</xdr:rowOff>
        </xdr:from>
        <xdr:to>
          <xdr:col>173</xdr:col>
          <xdr:colOff>0</xdr:colOff>
          <xdr:row>0</xdr:row>
          <xdr:rowOff>0</xdr:rowOff>
        </xdr:to>
        <xdr:sp macro="" textlink="">
          <xdr:nvSpPr>
            <xdr:cNvPr id="19697" name="Button 241" hidden="1">
              <a:extLst>
                <a:ext uri="{63B3BB69-23CF-44E3-9099-C40C66FF867C}">
                  <a14:compatExt spid="_x0000_s19697"/>
                </a:ext>
                <a:ext uri="{FF2B5EF4-FFF2-40B4-BE49-F238E27FC236}">
                  <a16:creationId xmlns:a16="http://schemas.microsoft.com/office/drawing/2014/main" id="{00000000-0008-0000-0400-0000F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173</xdr:col>
          <xdr:colOff>0</xdr:colOff>
          <xdr:row>0</xdr:row>
          <xdr:rowOff>0</xdr:rowOff>
        </xdr:from>
        <xdr:to>
          <xdr:col>174</xdr:col>
          <xdr:colOff>0</xdr:colOff>
          <xdr:row>0</xdr:row>
          <xdr:rowOff>0</xdr:rowOff>
        </xdr:to>
        <xdr:sp macro="" textlink="">
          <xdr:nvSpPr>
            <xdr:cNvPr id="19698" name="Button 242" hidden="1">
              <a:extLst>
                <a:ext uri="{63B3BB69-23CF-44E3-9099-C40C66FF867C}">
                  <a14:compatExt spid="_x0000_s19698"/>
                </a:ext>
                <a:ext uri="{FF2B5EF4-FFF2-40B4-BE49-F238E27FC236}">
                  <a16:creationId xmlns:a16="http://schemas.microsoft.com/office/drawing/2014/main" id="{00000000-0008-0000-0400-0000F2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174</xdr:col>
          <xdr:colOff>12700</xdr:colOff>
          <xdr:row>0</xdr:row>
          <xdr:rowOff>0</xdr:rowOff>
        </xdr:from>
        <xdr:to>
          <xdr:col>175</xdr:col>
          <xdr:colOff>0</xdr:colOff>
          <xdr:row>0</xdr:row>
          <xdr:rowOff>0</xdr:rowOff>
        </xdr:to>
        <xdr:sp macro="" textlink="">
          <xdr:nvSpPr>
            <xdr:cNvPr id="19699" name="Button 243" hidden="1">
              <a:extLst>
                <a:ext uri="{63B3BB69-23CF-44E3-9099-C40C66FF867C}">
                  <a14:compatExt spid="_x0000_s19699"/>
                </a:ext>
                <a:ext uri="{FF2B5EF4-FFF2-40B4-BE49-F238E27FC236}">
                  <a16:creationId xmlns:a16="http://schemas.microsoft.com/office/drawing/2014/main" id="{00000000-0008-0000-0400-0000F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175</xdr:col>
          <xdr:colOff>0</xdr:colOff>
          <xdr:row>0</xdr:row>
          <xdr:rowOff>0</xdr:rowOff>
        </xdr:from>
        <xdr:to>
          <xdr:col>175</xdr:col>
          <xdr:colOff>800100</xdr:colOff>
          <xdr:row>0</xdr:row>
          <xdr:rowOff>0</xdr:rowOff>
        </xdr:to>
        <xdr:sp macro="" textlink="">
          <xdr:nvSpPr>
            <xdr:cNvPr id="19700" name="Button 244" hidden="1">
              <a:extLst>
                <a:ext uri="{63B3BB69-23CF-44E3-9099-C40C66FF867C}">
                  <a14:compatExt spid="_x0000_s19700"/>
                </a:ext>
                <a:ext uri="{FF2B5EF4-FFF2-40B4-BE49-F238E27FC236}">
                  <a16:creationId xmlns:a16="http://schemas.microsoft.com/office/drawing/2014/main" id="{00000000-0008-0000-0400-0000F4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176</xdr:col>
          <xdr:colOff>0</xdr:colOff>
          <xdr:row>0</xdr:row>
          <xdr:rowOff>0</xdr:rowOff>
        </xdr:from>
        <xdr:to>
          <xdr:col>177</xdr:col>
          <xdr:colOff>0</xdr:colOff>
          <xdr:row>0</xdr:row>
          <xdr:rowOff>0</xdr:rowOff>
        </xdr:to>
        <xdr:sp macro="" textlink="">
          <xdr:nvSpPr>
            <xdr:cNvPr id="19701" name="Button 245" hidden="1">
              <a:extLst>
                <a:ext uri="{63B3BB69-23CF-44E3-9099-C40C66FF867C}">
                  <a14:compatExt spid="_x0000_s19701"/>
                </a:ext>
                <a:ext uri="{FF2B5EF4-FFF2-40B4-BE49-F238E27FC236}">
                  <a16:creationId xmlns:a16="http://schemas.microsoft.com/office/drawing/2014/main" id="{00000000-0008-0000-0400-0000F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177</xdr:col>
          <xdr:colOff>0</xdr:colOff>
          <xdr:row>0</xdr:row>
          <xdr:rowOff>0</xdr:rowOff>
        </xdr:from>
        <xdr:to>
          <xdr:col>177</xdr:col>
          <xdr:colOff>800100</xdr:colOff>
          <xdr:row>0</xdr:row>
          <xdr:rowOff>0</xdr:rowOff>
        </xdr:to>
        <xdr:sp macro="" textlink="">
          <xdr:nvSpPr>
            <xdr:cNvPr id="19702" name="Button 246" hidden="1">
              <a:extLst>
                <a:ext uri="{63B3BB69-23CF-44E3-9099-C40C66FF867C}">
                  <a14:compatExt spid="_x0000_s19702"/>
                </a:ext>
                <a:ext uri="{FF2B5EF4-FFF2-40B4-BE49-F238E27FC236}">
                  <a16:creationId xmlns:a16="http://schemas.microsoft.com/office/drawing/2014/main" id="{00000000-0008-0000-0400-0000F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178</xdr:col>
          <xdr:colOff>0</xdr:colOff>
          <xdr:row>0</xdr:row>
          <xdr:rowOff>0</xdr:rowOff>
        </xdr:from>
        <xdr:to>
          <xdr:col>178</xdr:col>
          <xdr:colOff>800100</xdr:colOff>
          <xdr:row>0</xdr:row>
          <xdr:rowOff>0</xdr:rowOff>
        </xdr:to>
        <xdr:sp macro="" textlink="">
          <xdr:nvSpPr>
            <xdr:cNvPr id="19703" name="Button 247" hidden="1">
              <a:extLst>
                <a:ext uri="{63B3BB69-23CF-44E3-9099-C40C66FF867C}">
                  <a14:compatExt spid="_x0000_s19703"/>
                </a:ext>
                <a:ext uri="{FF2B5EF4-FFF2-40B4-BE49-F238E27FC236}">
                  <a16:creationId xmlns:a16="http://schemas.microsoft.com/office/drawing/2014/main" id="{00000000-0008-0000-0400-0000F7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179</xdr:col>
          <xdr:colOff>0</xdr:colOff>
          <xdr:row>0</xdr:row>
          <xdr:rowOff>0</xdr:rowOff>
        </xdr:from>
        <xdr:to>
          <xdr:col>180</xdr:col>
          <xdr:colOff>0</xdr:colOff>
          <xdr:row>0</xdr:row>
          <xdr:rowOff>0</xdr:rowOff>
        </xdr:to>
        <xdr:sp macro="" textlink="">
          <xdr:nvSpPr>
            <xdr:cNvPr id="19704" name="Button 248" hidden="1">
              <a:extLst>
                <a:ext uri="{63B3BB69-23CF-44E3-9099-C40C66FF867C}">
                  <a14:compatExt spid="_x0000_s19704"/>
                </a:ext>
                <a:ext uri="{FF2B5EF4-FFF2-40B4-BE49-F238E27FC236}">
                  <a16:creationId xmlns:a16="http://schemas.microsoft.com/office/drawing/2014/main" id="{00000000-0008-0000-0400-0000F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180</xdr:col>
          <xdr:colOff>0</xdr:colOff>
          <xdr:row>0</xdr:row>
          <xdr:rowOff>0</xdr:rowOff>
        </xdr:from>
        <xdr:to>
          <xdr:col>180</xdr:col>
          <xdr:colOff>800100</xdr:colOff>
          <xdr:row>0</xdr:row>
          <xdr:rowOff>0</xdr:rowOff>
        </xdr:to>
        <xdr:sp macro="" textlink="">
          <xdr:nvSpPr>
            <xdr:cNvPr id="19705" name="Button 249" hidden="1">
              <a:extLst>
                <a:ext uri="{63B3BB69-23CF-44E3-9099-C40C66FF867C}">
                  <a14:compatExt spid="_x0000_s19705"/>
                </a:ext>
                <a:ext uri="{FF2B5EF4-FFF2-40B4-BE49-F238E27FC236}">
                  <a16:creationId xmlns:a16="http://schemas.microsoft.com/office/drawing/2014/main" id="{00000000-0008-0000-0400-0000F9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180</xdr:col>
          <xdr:colOff>800100</xdr:colOff>
          <xdr:row>0</xdr:row>
          <xdr:rowOff>0</xdr:rowOff>
        </xdr:from>
        <xdr:to>
          <xdr:col>182</xdr:col>
          <xdr:colOff>0</xdr:colOff>
          <xdr:row>0</xdr:row>
          <xdr:rowOff>0</xdr:rowOff>
        </xdr:to>
        <xdr:sp macro="" textlink="">
          <xdr:nvSpPr>
            <xdr:cNvPr id="19706" name="Button 250" hidden="1">
              <a:extLst>
                <a:ext uri="{63B3BB69-23CF-44E3-9099-C40C66FF867C}">
                  <a14:compatExt spid="_x0000_s19706"/>
                </a:ext>
                <a:ext uri="{FF2B5EF4-FFF2-40B4-BE49-F238E27FC236}">
                  <a16:creationId xmlns:a16="http://schemas.microsoft.com/office/drawing/2014/main" id="{00000000-0008-0000-0400-0000FA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182</xdr:col>
          <xdr:colOff>0</xdr:colOff>
          <xdr:row>0</xdr:row>
          <xdr:rowOff>0</xdr:rowOff>
        </xdr:from>
        <xdr:to>
          <xdr:col>183</xdr:col>
          <xdr:colOff>0</xdr:colOff>
          <xdr:row>0</xdr:row>
          <xdr:rowOff>0</xdr:rowOff>
        </xdr:to>
        <xdr:sp macro="" textlink="">
          <xdr:nvSpPr>
            <xdr:cNvPr id="19707" name="Button 251" hidden="1">
              <a:extLst>
                <a:ext uri="{63B3BB69-23CF-44E3-9099-C40C66FF867C}">
                  <a14:compatExt spid="_x0000_s19707"/>
                </a:ext>
                <a:ext uri="{FF2B5EF4-FFF2-40B4-BE49-F238E27FC236}">
                  <a16:creationId xmlns:a16="http://schemas.microsoft.com/office/drawing/2014/main" id="{00000000-0008-0000-0400-0000FB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183</xdr:col>
          <xdr:colOff>0</xdr:colOff>
          <xdr:row>0</xdr:row>
          <xdr:rowOff>0</xdr:rowOff>
        </xdr:from>
        <xdr:to>
          <xdr:col>183</xdr:col>
          <xdr:colOff>800100</xdr:colOff>
          <xdr:row>0</xdr:row>
          <xdr:rowOff>0</xdr:rowOff>
        </xdr:to>
        <xdr:sp macro="" textlink="">
          <xdr:nvSpPr>
            <xdr:cNvPr id="19708" name="Button 252" hidden="1">
              <a:extLst>
                <a:ext uri="{63B3BB69-23CF-44E3-9099-C40C66FF867C}">
                  <a14:compatExt spid="_x0000_s19708"/>
                </a:ext>
                <a:ext uri="{FF2B5EF4-FFF2-40B4-BE49-F238E27FC236}">
                  <a16:creationId xmlns:a16="http://schemas.microsoft.com/office/drawing/2014/main" id="{00000000-0008-0000-0400-0000FC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184</xdr:col>
          <xdr:colOff>0</xdr:colOff>
          <xdr:row>0</xdr:row>
          <xdr:rowOff>0</xdr:rowOff>
        </xdr:from>
        <xdr:to>
          <xdr:col>185</xdr:col>
          <xdr:colOff>0</xdr:colOff>
          <xdr:row>0</xdr:row>
          <xdr:rowOff>0</xdr:rowOff>
        </xdr:to>
        <xdr:sp macro="" textlink="">
          <xdr:nvSpPr>
            <xdr:cNvPr id="19709" name="Button 253" hidden="1">
              <a:extLst>
                <a:ext uri="{63B3BB69-23CF-44E3-9099-C40C66FF867C}">
                  <a14:compatExt spid="_x0000_s19709"/>
                </a:ext>
                <a:ext uri="{FF2B5EF4-FFF2-40B4-BE49-F238E27FC236}">
                  <a16:creationId xmlns:a16="http://schemas.microsoft.com/office/drawing/2014/main" id="{00000000-0008-0000-0400-0000FD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173</xdr:col>
          <xdr:colOff>0</xdr:colOff>
          <xdr:row>0</xdr:row>
          <xdr:rowOff>0</xdr:rowOff>
        </xdr:from>
        <xdr:to>
          <xdr:col>174</xdr:col>
          <xdr:colOff>0</xdr:colOff>
          <xdr:row>0</xdr:row>
          <xdr:rowOff>0</xdr:rowOff>
        </xdr:to>
        <xdr:sp macro="" textlink="">
          <xdr:nvSpPr>
            <xdr:cNvPr id="19710" name="Button 254" hidden="1">
              <a:extLst>
                <a:ext uri="{63B3BB69-23CF-44E3-9099-C40C66FF867C}">
                  <a14:compatExt spid="_x0000_s19710"/>
                </a:ext>
                <a:ext uri="{FF2B5EF4-FFF2-40B4-BE49-F238E27FC236}">
                  <a16:creationId xmlns:a16="http://schemas.microsoft.com/office/drawing/2014/main" id="{00000000-0008-0000-0400-0000F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174</xdr:col>
          <xdr:colOff>12700</xdr:colOff>
          <xdr:row>0</xdr:row>
          <xdr:rowOff>0</xdr:rowOff>
        </xdr:from>
        <xdr:to>
          <xdr:col>175</xdr:col>
          <xdr:colOff>0</xdr:colOff>
          <xdr:row>0</xdr:row>
          <xdr:rowOff>0</xdr:rowOff>
        </xdr:to>
        <xdr:sp macro="" textlink="">
          <xdr:nvSpPr>
            <xdr:cNvPr id="19711" name="Button 255" hidden="1">
              <a:extLst>
                <a:ext uri="{63B3BB69-23CF-44E3-9099-C40C66FF867C}">
                  <a14:compatExt spid="_x0000_s19711"/>
                </a:ext>
                <a:ext uri="{FF2B5EF4-FFF2-40B4-BE49-F238E27FC236}">
                  <a16:creationId xmlns:a16="http://schemas.microsoft.com/office/drawing/2014/main" id="{00000000-0008-0000-0400-0000F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175</xdr:col>
          <xdr:colOff>0</xdr:colOff>
          <xdr:row>0</xdr:row>
          <xdr:rowOff>0</xdr:rowOff>
        </xdr:from>
        <xdr:to>
          <xdr:col>175</xdr:col>
          <xdr:colOff>800100</xdr:colOff>
          <xdr:row>0</xdr:row>
          <xdr:rowOff>0</xdr:rowOff>
        </xdr:to>
        <xdr:sp macro="" textlink="">
          <xdr:nvSpPr>
            <xdr:cNvPr id="19712" name="Button 256" hidden="1">
              <a:extLst>
                <a:ext uri="{63B3BB69-23CF-44E3-9099-C40C66FF867C}">
                  <a14:compatExt spid="_x0000_s19712"/>
                </a:ext>
                <a:ext uri="{FF2B5EF4-FFF2-40B4-BE49-F238E27FC236}">
                  <a16:creationId xmlns:a16="http://schemas.microsoft.com/office/drawing/2014/main" id="{00000000-0008-0000-0400-000000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176</xdr:col>
          <xdr:colOff>0</xdr:colOff>
          <xdr:row>0</xdr:row>
          <xdr:rowOff>0</xdr:rowOff>
        </xdr:from>
        <xdr:to>
          <xdr:col>177</xdr:col>
          <xdr:colOff>0</xdr:colOff>
          <xdr:row>0</xdr:row>
          <xdr:rowOff>0</xdr:rowOff>
        </xdr:to>
        <xdr:sp macro="" textlink="">
          <xdr:nvSpPr>
            <xdr:cNvPr id="19713" name="Button 257" hidden="1">
              <a:extLst>
                <a:ext uri="{63B3BB69-23CF-44E3-9099-C40C66FF867C}">
                  <a14:compatExt spid="_x0000_s19713"/>
                </a:ext>
                <a:ext uri="{FF2B5EF4-FFF2-40B4-BE49-F238E27FC236}">
                  <a16:creationId xmlns:a16="http://schemas.microsoft.com/office/drawing/2014/main" id="{00000000-0008-0000-0400-000001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177</xdr:col>
          <xdr:colOff>0</xdr:colOff>
          <xdr:row>0</xdr:row>
          <xdr:rowOff>0</xdr:rowOff>
        </xdr:from>
        <xdr:to>
          <xdr:col>177</xdr:col>
          <xdr:colOff>800100</xdr:colOff>
          <xdr:row>0</xdr:row>
          <xdr:rowOff>0</xdr:rowOff>
        </xdr:to>
        <xdr:sp macro="" textlink="">
          <xdr:nvSpPr>
            <xdr:cNvPr id="19714" name="Button 258" hidden="1">
              <a:extLst>
                <a:ext uri="{63B3BB69-23CF-44E3-9099-C40C66FF867C}">
                  <a14:compatExt spid="_x0000_s19714"/>
                </a:ext>
                <a:ext uri="{FF2B5EF4-FFF2-40B4-BE49-F238E27FC236}">
                  <a16:creationId xmlns:a16="http://schemas.microsoft.com/office/drawing/2014/main" id="{00000000-0008-0000-0400-000002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178</xdr:col>
          <xdr:colOff>0</xdr:colOff>
          <xdr:row>0</xdr:row>
          <xdr:rowOff>0</xdr:rowOff>
        </xdr:from>
        <xdr:to>
          <xdr:col>178</xdr:col>
          <xdr:colOff>800100</xdr:colOff>
          <xdr:row>0</xdr:row>
          <xdr:rowOff>0</xdr:rowOff>
        </xdr:to>
        <xdr:sp macro="" textlink="">
          <xdr:nvSpPr>
            <xdr:cNvPr id="19715" name="Button 259" hidden="1">
              <a:extLst>
                <a:ext uri="{63B3BB69-23CF-44E3-9099-C40C66FF867C}">
                  <a14:compatExt spid="_x0000_s19715"/>
                </a:ext>
                <a:ext uri="{FF2B5EF4-FFF2-40B4-BE49-F238E27FC236}">
                  <a16:creationId xmlns:a16="http://schemas.microsoft.com/office/drawing/2014/main" id="{00000000-0008-0000-0400-000003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179</xdr:col>
          <xdr:colOff>0</xdr:colOff>
          <xdr:row>0</xdr:row>
          <xdr:rowOff>0</xdr:rowOff>
        </xdr:from>
        <xdr:to>
          <xdr:col>180</xdr:col>
          <xdr:colOff>0</xdr:colOff>
          <xdr:row>0</xdr:row>
          <xdr:rowOff>0</xdr:rowOff>
        </xdr:to>
        <xdr:sp macro="" textlink="">
          <xdr:nvSpPr>
            <xdr:cNvPr id="19716" name="Button 260" hidden="1">
              <a:extLst>
                <a:ext uri="{63B3BB69-23CF-44E3-9099-C40C66FF867C}">
                  <a14:compatExt spid="_x0000_s19716"/>
                </a:ext>
                <a:ext uri="{FF2B5EF4-FFF2-40B4-BE49-F238E27FC236}">
                  <a16:creationId xmlns:a16="http://schemas.microsoft.com/office/drawing/2014/main" id="{00000000-0008-0000-0400-000004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180</xdr:col>
          <xdr:colOff>0</xdr:colOff>
          <xdr:row>0</xdr:row>
          <xdr:rowOff>0</xdr:rowOff>
        </xdr:from>
        <xdr:to>
          <xdr:col>180</xdr:col>
          <xdr:colOff>800100</xdr:colOff>
          <xdr:row>0</xdr:row>
          <xdr:rowOff>0</xdr:rowOff>
        </xdr:to>
        <xdr:sp macro="" textlink="">
          <xdr:nvSpPr>
            <xdr:cNvPr id="19717" name="Button 261" hidden="1">
              <a:extLst>
                <a:ext uri="{63B3BB69-23CF-44E3-9099-C40C66FF867C}">
                  <a14:compatExt spid="_x0000_s19717"/>
                </a:ext>
                <a:ext uri="{FF2B5EF4-FFF2-40B4-BE49-F238E27FC236}">
                  <a16:creationId xmlns:a16="http://schemas.microsoft.com/office/drawing/2014/main" id="{00000000-0008-0000-0400-000005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180</xdr:col>
          <xdr:colOff>800100</xdr:colOff>
          <xdr:row>0</xdr:row>
          <xdr:rowOff>0</xdr:rowOff>
        </xdr:from>
        <xdr:to>
          <xdr:col>182</xdr:col>
          <xdr:colOff>0</xdr:colOff>
          <xdr:row>0</xdr:row>
          <xdr:rowOff>0</xdr:rowOff>
        </xdr:to>
        <xdr:sp macro="" textlink="">
          <xdr:nvSpPr>
            <xdr:cNvPr id="19718" name="Button 262" hidden="1">
              <a:extLst>
                <a:ext uri="{63B3BB69-23CF-44E3-9099-C40C66FF867C}">
                  <a14:compatExt spid="_x0000_s19718"/>
                </a:ext>
                <a:ext uri="{FF2B5EF4-FFF2-40B4-BE49-F238E27FC236}">
                  <a16:creationId xmlns:a16="http://schemas.microsoft.com/office/drawing/2014/main" id="{00000000-0008-0000-0400-000006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182</xdr:col>
          <xdr:colOff>0</xdr:colOff>
          <xdr:row>0</xdr:row>
          <xdr:rowOff>0</xdr:rowOff>
        </xdr:from>
        <xdr:to>
          <xdr:col>183</xdr:col>
          <xdr:colOff>0</xdr:colOff>
          <xdr:row>0</xdr:row>
          <xdr:rowOff>0</xdr:rowOff>
        </xdr:to>
        <xdr:sp macro="" textlink="">
          <xdr:nvSpPr>
            <xdr:cNvPr id="19719" name="Button 263" hidden="1">
              <a:extLst>
                <a:ext uri="{63B3BB69-23CF-44E3-9099-C40C66FF867C}">
                  <a14:compatExt spid="_x0000_s19719"/>
                </a:ext>
                <a:ext uri="{FF2B5EF4-FFF2-40B4-BE49-F238E27FC236}">
                  <a16:creationId xmlns:a16="http://schemas.microsoft.com/office/drawing/2014/main" id="{00000000-0008-0000-0400-000007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183</xdr:col>
          <xdr:colOff>0</xdr:colOff>
          <xdr:row>0</xdr:row>
          <xdr:rowOff>0</xdr:rowOff>
        </xdr:from>
        <xdr:to>
          <xdr:col>183</xdr:col>
          <xdr:colOff>800100</xdr:colOff>
          <xdr:row>0</xdr:row>
          <xdr:rowOff>0</xdr:rowOff>
        </xdr:to>
        <xdr:sp macro="" textlink="">
          <xdr:nvSpPr>
            <xdr:cNvPr id="19720" name="Button 264" hidden="1">
              <a:extLst>
                <a:ext uri="{63B3BB69-23CF-44E3-9099-C40C66FF867C}">
                  <a14:compatExt spid="_x0000_s19720"/>
                </a:ext>
                <a:ext uri="{FF2B5EF4-FFF2-40B4-BE49-F238E27FC236}">
                  <a16:creationId xmlns:a16="http://schemas.microsoft.com/office/drawing/2014/main" id="{00000000-0008-0000-0400-000008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184</xdr:col>
          <xdr:colOff>0</xdr:colOff>
          <xdr:row>0</xdr:row>
          <xdr:rowOff>0</xdr:rowOff>
        </xdr:from>
        <xdr:to>
          <xdr:col>185</xdr:col>
          <xdr:colOff>0</xdr:colOff>
          <xdr:row>0</xdr:row>
          <xdr:rowOff>0</xdr:rowOff>
        </xdr:to>
        <xdr:sp macro="" textlink="">
          <xdr:nvSpPr>
            <xdr:cNvPr id="19721" name="Button 265" hidden="1">
              <a:extLst>
                <a:ext uri="{63B3BB69-23CF-44E3-9099-C40C66FF867C}">
                  <a14:compatExt spid="_x0000_s19721"/>
                </a:ext>
                <a:ext uri="{FF2B5EF4-FFF2-40B4-BE49-F238E27FC236}">
                  <a16:creationId xmlns:a16="http://schemas.microsoft.com/office/drawing/2014/main" id="{00000000-0008-0000-0400-000009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185</xdr:col>
          <xdr:colOff>0</xdr:colOff>
          <xdr:row>0</xdr:row>
          <xdr:rowOff>0</xdr:rowOff>
        </xdr:from>
        <xdr:to>
          <xdr:col>186</xdr:col>
          <xdr:colOff>0</xdr:colOff>
          <xdr:row>0</xdr:row>
          <xdr:rowOff>0</xdr:rowOff>
        </xdr:to>
        <xdr:sp macro="" textlink="">
          <xdr:nvSpPr>
            <xdr:cNvPr id="19722" name="Button 266" hidden="1">
              <a:extLst>
                <a:ext uri="{63B3BB69-23CF-44E3-9099-C40C66FF867C}">
                  <a14:compatExt spid="_x0000_s19722"/>
                </a:ext>
                <a:ext uri="{FF2B5EF4-FFF2-40B4-BE49-F238E27FC236}">
                  <a16:creationId xmlns:a16="http://schemas.microsoft.com/office/drawing/2014/main" id="{00000000-0008-0000-0400-00000A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186</xdr:col>
          <xdr:colOff>12700</xdr:colOff>
          <xdr:row>0</xdr:row>
          <xdr:rowOff>0</xdr:rowOff>
        </xdr:from>
        <xdr:to>
          <xdr:col>187</xdr:col>
          <xdr:colOff>0</xdr:colOff>
          <xdr:row>0</xdr:row>
          <xdr:rowOff>0</xdr:rowOff>
        </xdr:to>
        <xdr:sp macro="" textlink="">
          <xdr:nvSpPr>
            <xdr:cNvPr id="19723" name="Button 267" hidden="1">
              <a:extLst>
                <a:ext uri="{63B3BB69-23CF-44E3-9099-C40C66FF867C}">
                  <a14:compatExt spid="_x0000_s19723"/>
                </a:ext>
                <a:ext uri="{FF2B5EF4-FFF2-40B4-BE49-F238E27FC236}">
                  <a16:creationId xmlns:a16="http://schemas.microsoft.com/office/drawing/2014/main" id="{00000000-0008-0000-0400-00000B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187</xdr:col>
          <xdr:colOff>0</xdr:colOff>
          <xdr:row>0</xdr:row>
          <xdr:rowOff>0</xdr:rowOff>
        </xdr:from>
        <xdr:to>
          <xdr:col>187</xdr:col>
          <xdr:colOff>800100</xdr:colOff>
          <xdr:row>0</xdr:row>
          <xdr:rowOff>0</xdr:rowOff>
        </xdr:to>
        <xdr:sp macro="" textlink="">
          <xdr:nvSpPr>
            <xdr:cNvPr id="19724" name="Button 268" hidden="1">
              <a:extLst>
                <a:ext uri="{63B3BB69-23CF-44E3-9099-C40C66FF867C}">
                  <a14:compatExt spid="_x0000_s19724"/>
                </a:ext>
                <a:ext uri="{FF2B5EF4-FFF2-40B4-BE49-F238E27FC236}">
                  <a16:creationId xmlns:a16="http://schemas.microsoft.com/office/drawing/2014/main" id="{00000000-0008-0000-0400-00000C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188</xdr:col>
          <xdr:colOff>0</xdr:colOff>
          <xdr:row>0</xdr:row>
          <xdr:rowOff>0</xdr:rowOff>
        </xdr:from>
        <xdr:to>
          <xdr:col>189</xdr:col>
          <xdr:colOff>0</xdr:colOff>
          <xdr:row>0</xdr:row>
          <xdr:rowOff>0</xdr:rowOff>
        </xdr:to>
        <xdr:sp macro="" textlink="">
          <xdr:nvSpPr>
            <xdr:cNvPr id="19725" name="Button 269" hidden="1">
              <a:extLst>
                <a:ext uri="{63B3BB69-23CF-44E3-9099-C40C66FF867C}">
                  <a14:compatExt spid="_x0000_s19725"/>
                </a:ext>
                <a:ext uri="{FF2B5EF4-FFF2-40B4-BE49-F238E27FC236}">
                  <a16:creationId xmlns:a16="http://schemas.microsoft.com/office/drawing/2014/main" id="{00000000-0008-0000-0400-00000D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189</xdr:col>
          <xdr:colOff>0</xdr:colOff>
          <xdr:row>0</xdr:row>
          <xdr:rowOff>0</xdr:rowOff>
        </xdr:from>
        <xdr:to>
          <xdr:col>189</xdr:col>
          <xdr:colOff>800100</xdr:colOff>
          <xdr:row>0</xdr:row>
          <xdr:rowOff>0</xdr:rowOff>
        </xdr:to>
        <xdr:sp macro="" textlink="">
          <xdr:nvSpPr>
            <xdr:cNvPr id="19726" name="Button 270" hidden="1">
              <a:extLst>
                <a:ext uri="{63B3BB69-23CF-44E3-9099-C40C66FF867C}">
                  <a14:compatExt spid="_x0000_s19726"/>
                </a:ext>
                <a:ext uri="{FF2B5EF4-FFF2-40B4-BE49-F238E27FC236}">
                  <a16:creationId xmlns:a16="http://schemas.microsoft.com/office/drawing/2014/main" id="{00000000-0008-0000-0400-00000E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190</xdr:col>
          <xdr:colOff>0</xdr:colOff>
          <xdr:row>0</xdr:row>
          <xdr:rowOff>0</xdr:rowOff>
        </xdr:from>
        <xdr:to>
          <xdr:col>190</xdr:col>
          <xdr:colOff>800100</xdr:colOff>
          <xdr:row>0</xdr:row>
          <xdr:rowOff>0</xdr:rowOff>
        </xdr:to>
        <xdr:sp macro="" textlink="">
          <xdr:nvSpPr>
            <xdr:cNvPr id="19727" name="Button 271" hidden="1">
              <a:extLst>
                <a:ext uri="{63B3BB69-23CF-44E3-9099-C40C66FF867C}">
                  <a14:compatExt spid="_x0000_s19727"/>
                </a:ext>
                <a:ext uri="{FF2B5EF4-FFF2-40B4-BE49-F238E27FC236}">
                  <a16:creationId xmlns:a16="http://schemas.microsoft.com/office/drawing/2014/main" id="{00000000-0008-0000-0400-00000F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191</xdr:col>
          <xdr:colOff>0</xdr:colOff>
          <xdr:row>0</xdr:row>
          <xdr:rowOff>0</xdr:rowOff>
        </xdr:from>
        <xdr:to>
          <xdr:col>192</xdr:col>
          <xdr:colOff>0</xdr:colOff>
          <xdr:row>0</xdr:row>
          <xdr:rowOff>0</xdr:rowOff>
        </xdr:to>
        <xdr:sp macro="" textlink="">
          <xdr:nvSpPr>
            <xdr:cNvPr id="19728" name="Button 272" hidden="1">
              <a:extLst>
                <a:ext uri="{63B3BB69-23CF-44E3-9099-C40C66FF867C}">
                  <a14:compatExt spid="_x0000_s19728"/>
                </a:ext>
                <a:ext uri="{FF2B5EF4-FFF2-40B4-BE49-F238E27FC236}">
                  <a16:creationId xmlns:a16="http://schemas.microsoft.com/office/drawing/2014/main" id="{00000000-0008-0000-0400-000010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192</xdr:col>
          <xdr:colOff>0</xdr:colOff>
          <xdr:row>0</xdr:row>
          <xdr:rowOff>0</xdr:rowOff>
        </xdr:from>
        <xdr:to>
          <xdr:col>192</xdr:col>
          <xdr:colOff>800100</xdr:colOff>
          <xdr:row>0</xdr:row>
          <xdr:rowOff>0</xdr:rowOff>
        </xdr:to>
        <xdr:sp macro="" textlink="">
          <xdr:nvSpPr>
            <xdr:cNvPr id="19729" name="Button 273" hidden="1">
              <a:extLst>
                <a:ext uri="{63B3BB69-23CF-44E3-9099-C40C66FF867C}">
                  <a14:compatExt spid="_x0000_s19729"/>
                </a:ext>
                <a:ext uri="{FF2B5EF4-FFF2-40B4-BE49-F238E27FC236}">
                  <a16:creationId xmlns:a16="http://schemas.microsoft.com/office/drawing/2014/main" id="{00000000-0008-0000-0400-000011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192</xdr:col>
          <xdr:colOff>800100</xdr:colOff>
          <xdr:row>0</xdr:row>
          <xdr:rowOff>0</xdr:rowOff>
        </xdr:from>
        <xdr:to>
          <xdr:col>194</xdr:col>
          <xdr:colOff>0</xdr:colOff>
          <xdr:row>0</xdr:row>
          <xdr:rowOff>0</xdr:rowOff>
        </xdr:to>
        <xdr:sp macro="" textlink="">
          <xdr:nvSpPr>
            <xdr:cNvPr id="19730" name="Button 274" hidden="1">
              <a:extLst>
                <a:ext uri="{63B3BB69-23CF-44E3-9099-C40C66FF867C}">
                  <a14:compatExt spid="_x0000_s19730"/>
                </a:ext>
                <a:ext uri="{FF2B5EF4-FFF2-40B4-BE49-F238E27FC236}">
                  <a16:creationId xmlns:a16="http://schemas.microsoft.com/office/drawing/2014/main" id="{00000000-0008-0000-0400-000012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194</xdr:col>
          <xdr:colOff>0</xdr:colOff>
          <xdr:row>0</xdr:row>
          <xdr:rowOff>0</xdr:rowOff>
        </xdr:from>
        <xdr:to>
          <xdr:col>195</xdr:col>
          <xdr:colOff>0</xdr:colOff>
          <xdr:row>0</xdr:row>
          <xdr:rowOff>0</xdr:rowOff>
        </xdr:to>
        <xdr:sp macro="" textlink="">
          <xdr:nvSpPr>
            <xdr:cNvPr id="19731" name="Button 275" hidden="1">
              <a:extLst>
                <a:ext uri="{63B3BB69-23CF-44E3-9099-C40C66FF867C}">
                  <a14:compatExt spid="_x0000_s19731"/>
                </a:ext>
                <a:ext uri="{FF2B5EF4-FFF2-40B4-BE49-F238E27FC236}">
                  <a16:creationId xmlns:a16="http://schemas.microsoft.com/office/drawing/2014/main" id="{00000000-0008-0000-0400-000013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195</xdr:col>
          <xdr:colOff>0</xdr:colOff>
          <xdr:row>0</xdr:row>
          <xdr:rowOff>0</xdr:rowOff>
        </xdr:from>
        <xdr:to>
          <xdr:col>195</xdr:col>
          <xdr:colOff>800100</xdr:colOff>
          <xdr:row>0</xdr:row>
          <xdr:rowOff>0</xdr:rowOff>
        </xdr:to>
        <xdr:sp macro="" textlink="">
          <xdr:nvSpPr>
            <xdr:cNvPr id="19732" name="Button 276" hidden="1">
              <a:extLst>
                <a:ext uri="{63B3BB69-23CF-44E3-9099-C40C66FF867C}">
                  <a14:compatExt spid="_x0000_s19732"/>
                </a:ext>
                <a:ext uri="{FF2B5EF4-FFF2-40B4-BE49-F238E27FC236}">
                  <a16:creationId xmlns:a16="http://schemas.microsoft.com/office/drawing/2014/main" id="{00000000-0008-0000-0400-000014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196</xdr:col>
          <xdr:colOff>0</xdr:colOff>
          <xdr:row>0</xdr:row>
          <xdr:rowOff>0</xdr:rowOff>
        </xdr:from>
        <xdr:to>
          <xdr:col>197</xdr:col>
          <xdr:colOff>0</xdr:colOff>
          <xdr:row>0</xdr:row>
          <xdr:rowOff>0</xdr:rowOff>
        </xdr:to>
        <xdr:sp macro="" textlink="">
          <xdr:nvSpPr>
            <xdr:cNvPr id="19733" name="Button 277" hidden="1">
              <a:extLst>
                <a:ext uri="{63B3BB69-23CF-44E3-9099-C40C66FF867C}">
                  <a14:compatExt spid="_x0000_s19733"/>
                </a:ext>
                <a:ext uri="{FF2B5EF4-FFF2-40B4-BE49-F238E27FC236}">
                  <a16:creationId xmlns:a16="http://schemas.microsoft.com/office/drawing/2014/main" id="{00000000-0008-0000-0400-000015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185</xdr:col>
          <xdr:colOff>0</xdr:colOff>
          <xdr:row>0</xdr:row>
          <xdr:rowOff>0</xdr:rowOff>
        </xdr:from>
        <xdr:to>
          <xdr:col>186</xdr:col>
          <xdr:colOff>0</xdr:colOff>
          <xdr:row>0</xdr:row>
          <xdr:rowOff>0</xdr:rowOff>
        </xdr:to>
        <xdr:sp macro="" textlink="">
          <xdr:nvSpPr>
            <xdr:cNvPr id="19734" name="Button 278" hidden="1">
              <a:extLst>
                <a:ext uri="{63B3BB69-23CF-44E3-9099-C40C66FF867C}">
                  <a14:compatExt spid="_x0000_s19734"/>
                </a:ext>
                <a:ext uri="{FF2B5EF4-FFF2-40B4-BE49-F238E27FC236}">
                  <a16:creationId xmlns:a16="http://schemas.microsoft.com/office/drawing/2014/main" id="{00000000-0008-0000-0400-000016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186</xdr:col>
          <xdr:colOff>12700</xdr:colOff>
          <xdr:row>0</xdr:row>
          <xdr:rowOff>0</xdr:rowOff>
        </xdr:from>
        <xdr:to>
          <xdr:col>187</xdr:col>
          <xdr:colOff>0</xdr:colOff>
          <xdr:row>0</xdr:row>
          <xdr:rowOff>0</xdr:rowOff>
        </xdr:to>
        <xdr:sp macro="" textlink="">
          <xdr:nvSpPr>
            <xdr:cNvPr id="19735" name="Button 279" hidden="1">
              <a:extLst>
                <a:ext uri="{63B3BB69-23CF-44E3-9099-C40C66FF867C}">
                  <a14:compatExt spid="_x0000_s19735"/>
                </a:ext>
                <a:ext uri="{FF2B5EF4-FFF2-40B4-BE49-F238E27FC236}">
                  <a16:creationId xmlns:a16="http://schemas.microsoft.com/office/drawing/2014/main" id="{00000000-0008-0000-0400-000017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187</xdr:col>
          <xdr:colOff>0</xdr:colOff>
          <xdr:row>0</xdr:row>
          <xdr:rowOff>0</xdr:rowOff>
        </xdr:from>
        <xdr:to>
          <xdr:col>187</xdr:col>
          <xdr:colOff>800100</xdr:colOff>
          <xdr:row>0</xdr:row>
          <xdr:rowOff>0</xdr:rowOff>
        </xdr:to>
        <xdr:sp macro="" textlink="">
          <xdr:nvSpPr>
            <xdr:cNvPr id="19736" name="Button 280" hidden="1">
              <a:extLst>
                <a:ext uri="{63B3BB69-23CF-44E3-9099-C40C66FF867C}">
                  <a14:compatExt spid="_x0000_s19736"/>
                </a:ext>
                <a:ext uri="{FF2B5EF4-FFF2-40B4-BE49-F238E27FC236}">
                  <a16:creationId xmlns:a16="http://schemas.microsoft.com/office/drawing/2014/main" id="{00000000-0008-0000-0400-000018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188</xdr:col>
          <xdr:colOff>0</xdr:colOff>
          <xdr:row>0</xdr:row>
          <xdr:rowOff>0</xdr:rowOff>
        </xdr:from>
        <xdr:to>
          <xdr:col>189</xdr:col>
          <xdr:colOff>0</xdr:colOff>
          <xdr:row>0</xdr:row>
          <xdr:rowOff>0</xdr:rowOff>
        </xdr:to>
        <xdr:sp macro="" textlink="">
          <xdr:nvSpPr>
            <xdr:cNvPr id="19737" name="Button 281" hidden="1">
              <a:extLst>
                <a:ext uri="{63B3BB69-23CF-44E3-9099-C40C66FF867C}">
                  <a14:compatExt spid="_x0000_s19737"/>
                </a:ext>
                <a:ext uri="{FF2B5EF4-FFF2-40B4-BE49-F238E27FC236}">
                  <a16:creationId xmlns:a16="http://schemas.microsoft.com/office/drawing/2014/main" id="{00000000-0008-0000-0400-000019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189</xdr:col>
          <xdr:colOff>0</xdr:colOff>
          <xdr:row>0</xdr:row>
          <xdr:rowOff>0</xdr:rowOff>
        </xdr:from>
        <xdr:to>
          <xdr:col>189</xdr:col>
          <xdr:colOff>800100</xdr:colOff>
          <xdr:row>0</xdr:row>
          <xdr:rowOff>0</xdr:rowOff>
        </xdr:to>
        <xdr:sp macro="" textlink="">
          <xdr:nvSpPr>
            <xdr:cNvPr id="19738" name="Button 282" hidden="1">
              <a:extLst>
                <a:ext uri="{63B3BB69-23CF-44E3-9099-C40C66FF867C}">
                  <a14:compatExt spid="_x0000_s19738"/>
                </a:ext>
                <a:ext uri="{FF2B5EF4-FFF2-40B4-BE49-F238E27FC236}">
                  <a16:creationId xmlns:a16="http://schemas.microsoft.com/office/drawing/2014/main" id="{00000000-0008-0000-0400-00001A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190</xdr:col>
          <xdr:colOff>0</xdr:colOff>
          <xdr:row>0</xdr:row>
          <xdr:rowOff>0</xdr:rowOff>
        </xdr:from>
        <xdr:to>
          <xdr:col>190</xdr:col>
          <xdr:colOff>800100</xdr:colOff>
          <xdr:row>0</xdr:row>
          <xdr:rowOff>0</xdr:rowOff>
        </xdr:to>
        <xdr:sp macro="" textlink="">
          <xdr:nvSpPr>
            <xdr:cNvPr id="19739" name="Button 283" hidden="1">
              <a:extLst>
                <a:ext uri="{63B3BB69-23CF-44E3-9099-C40C66FF867C}">
                  <a14:compatExt spid="_x0000_s19739"/>
                </a:ext>
                <a:ext uri="{FF2B5EF4-FFF2-40B4-BE49-F238E27FC236}">
                  <a16:creationId xmlns:a16="http://schemas.microsoft.com/office/drawing/2014/main" id="{00000000-0008-0000-0400-00001B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191</xdr:col>
          <xdr:colOff>0</xdr:colOff>
          <xdr:row>0</xdr:row>
          <xdr:rowOff>0</xdr:rowOff>
        </xdr:from>
        <xdr:to>
          <xdr:col>192</xdr:col>
          <xdr:colOff>0</xdr:colOff>
          <xdr:row>0</xdr:row>
          <xdr:rowOff>0</xdr:rowOff>
        </xdr:to>
        <xdr:sp macro="" textlink="">
          <xdr:nvSpPr>
            <xdr:cNvPr id="19740" name="Button 284" hidden="1">
              <a:extLst>
                <a:ext uri="{63B3BB69-23CF-44E3-9099-C40C66FF867C}">
                  <a14:compatExt spid="_x0000_s19740"/>
                </a:ext>
                <a:ext uri="{FF2B5EF4-FFF2-40B4-BE49-F238E27FC236}">
                  <a16:creationId xmlns:a16="http://schemas.microsoft.com/office/drawing/2014/main" id="{00000000-0008-0000-0400-00001C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192</xdr:col>
          <xdr:colOff>0</xdr:colOff>
          <xdr:row>0</xdr:row>
          <xdr:rowOff>0</xdr:rowOff>
        </xdr:from>
        <xdr:to>
          <xdr:col>192</xdr:col>
          <xdr:colOff>800100</xdr:colOff>
          <xdr:row>0</xdr:row>
          <xdr:rowOff>0</xdr:rowOff>
        </xdr:to>
        <xdr:sp macro="" textlink="">
          <xdr:nvSpPr>
            <xdr:cNvPr id="19741" name="Button 285" hidden="1">
              <a:extLst>
                <a:ext uri="{63B3BB69-23CF-44E3-9099-C40C66FF867C}">
                  <a14:compatExt spid="_x0000_s19741"/>
                </a:ext>
                <a:ext uri="{FF2B5EF4-FFF2-40B4-BE49-F238E27FC236}">
                  <a16:creationId xmlns:a16="http://schemas.microsoft.com/office/drawing/2014/main" id="{00000000-0008-0000-0400-00001D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192</xdr:col>
          <xdr:colOff>800100</xdr:colOff>
          <xdr:row>0</xdr:row>
          <xdr:rowOff>0</xdr:rowOff>
        </xdr:from>
        <xdr:to>
          <xdr:col>194</xdr:col>
          <xdr:colOff>0</xdr:colOff>
          <xdr:row>0</xdr:row>
          <xdr:rowOff>0</xdr:rowOff>
        </xdr:to>
        <xdr:sp macro="" textlink="">
          <xdr:nvSpPr>
            <xdr:cNvPr id="19742" name="Button 286" hidden="1">
              <a:extLst>
                <a:ext uri="{63B3BB69-23CF-44E3-9099-C40C66FF867C}">
                  <a14:compatExt spid="_x0000_s19742"/>
                </a:ext>
                <a:ext uri="{FF2B5EF4-FFF2-40B4-BE49-F238E27FC236}">
                  <a16:creationId xmlns:a16="http://schemas.microsoft.com/office/drawing/2014/main" id="{00000000-0008-0000-0400-00001E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194</xdr:col>
          <xdr:colOff>0</xdr:colOff>
          <xdr:row>0</xdr:row>
          <xdr:rowOff>0</xdr:rowOff>
        </xdr:from>
        <xdr:to>
          <xdr:col>195</xdr:col>
          <xdr:colOff>0</xdr:colOff>
          <xdr:row>0</xdr:row>
          <xdr:rowOff>0</xdr:rowOff>
        </xdr:to>
        <xdr:sp macro="" textlink="">
          <xdr:nvSpPr>
            <xdr:cNvPr id="19743" name="Button 287" hidden="1">
              <a:extLst>
                <a:ext uri="{63B3BB69-23CF-44E3-9099-C40C66FF867C}">
                  <a14:compatExt spid="_x0000_s19743"/>
                </a:ext>
                <a:ext uri="{FF2B5EF4-FFF2-40B4-BE49-F238E27FC236}">
                  <a16:creationId xmlns:a16="http://schemas.microsoft.com/office/drawing/2014/main" id="{00000000-0008-0000-0400-00001F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195</xdr:col>
          <xdr:colOff>0</xdr:colOff>
          <xdr:row>0</xdr:row>
          <xdr:rowOff>0</xdr:rowOff>
        </xdr:from>
        <xdr:to>
          <xdr:col>195</xdr:col>
          <xdr:colOff>800100</xdr:colOff>
          <xdr:row>0</xdr:row>
          <xdr:rowOff>0</xdr:rowOff>
        </xdr:to>
        <xdr:sp macro="" textlink="">
          <xdr:nvSpPr>
            <xdr:cNvPr id="19744" name="Button 288" hidden="1">
              <a:extLst>
                <a:ext uri="{63B3BB69-23CF-44E3-9099-C40C66FF867C}">
                  <a14:compatExt spid="_x0000_s19744"/>
                </a:ext>
                <a:ext uri="{FF2B5EF4-FFF2-40B4-BE49-F238E27FC236}">
                  <a16:creationId xmlns:a16="http://schemas.microsoft.com/office/drawing/2014/main" id="{00000000-0008-0000-0400-000020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196</xdr:col>
          <xdr:colOff>0</xdr:colOff>
          <xdr:row>0</xdr:row>
          <xdr:rowOff>0</xdr:rowOff>
        </xdr:from>
        <xdr:to>
          <xdr:col>197</xdr:col>
          <xdr:colOff>0</xdr:colOff>
          <xdr:row>0</xdr:row>
          <xdr:rowOff>0</xdr:rowOff>
        </xdr:to>
        <xdr:sp macro="" textlink="">
          <xdr:nvSpPr>
            <xdr:cNvPr id="19745" name="Button 289" hidden="1">
              <a:extLst>
                <a:ext uri="{63B3BB69-23CF-44E3-9099-C40C66FF867C}">
                  <a14:compatExt spid="_x0000_s19745"/>
                </a:ext>
                <a:ext uri="{FF2B5EF4-FFF2-40B4-BE49-F238E27FC236}">
                  <a16:creationId xmlns:a16="http://schemas.microsoft.com/office/drawing/2014/main" id="{00000000-0008-0000-0400-000021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197</xdr:col>
          <xdr:colOff>0</xdr:colOff>
          <xdr:row>0</xdr:row>
          <xdr:rowOff>0</xdr:rowOff>
        </xdr:from>
        <xdr:to>
          <xdr:col>198</xdr:col>
          <xdr:colOff>0</xdr:colOff>
          <xdr:row>0</xdr:row>
          <xdr:rowOff>0</xdr:rowOff>
        </xdr:to>
        <xdr:sp macro="" textlink="">
          <xdr:nvSpPr>
            <xdr:cNvPr id="19746" name="Button 290" hidden="1">
              <a:extLst>
                <a:ext uri="{63B3BB69-23CF-44E3-9099-C40C66FF867C}">
                  <a14:compatExt spid="_x0000_s19746"/>
                </a:ext>
                <a:ext uri="{FF2B5EF4-FFF2-40B4-BE49-F238E27FC236}">
                  <a16:creationId xmlns:a16="http://schemas.microsoft.com/office/drawing/2014/main" id="{00000000-0008-0000-0400-000022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198</xdr:col>
          <xdr:colOff>12700</xdr:colOff>
          <xdr:row>0</xdr:row>
          <xdr:rowOff>0</xdr:rowOff>
        </xdr:from>
        <xdr:to>
          <xdr:col>199</xdr:col>
          <xdr:colOff>0</xdr:colOff>
          <xdr:row>0</xdr:row>
          <xdr:rowOff>0</xdr:rowOff>
        </xdr:to>
        <xdr:sp macro="" textlink="">
          <xdr:nvSpPr>
            <xdr:cNvPr id="19747" name="Button 291" hidden="1">
              <a:extLst>
                <a:ext uri="{63B3BB69-23CF-44E3-9099-C40C66FF867C}">
                  <a14:compatExt spid="_x0000_s19747"/>
                </a:ext>
                <a:ext uri="{FF2B5EF4-FFF2-40B4-BE49-F238E27FC236}">
                  <a16:creationId xmlns:a16="http://schemas.microsoft.com/office/drawing/2014/main" id="{00000000-0008-0000-0400-000023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199</xdr:col>
          <xdr:colOff>0</xdr:colOff>
          <xdr:row>0</xdr:row>
          <xdr:rowOff>0</xdr:rowOff>
        </xdr:from>
        <xdr:to>
          <xdr:col>199</xdr:col>
          <xdr:colOff>800100</xdr:colOff>
          <xdr:row>0</xdr:row>
          <xdr:rowOff>0</xdr:rowOff>
        </xdr:to>
        <xdr:sp macro="" textlink="">
          <xdr:nvSpPr>
            <xdr:cNvPr id="19748" name="Button 292" hidden="1">
              <a:extLst>
                <a:ext uri="{63B3BB69-23CF-44E3-9099-C40C66FF867C}">
                  <a14:compatExt spid="_x0000_s19748"/>
                </a:ext>
                <a:ext uri="{FF2B5EF4-FFF2-40B4-BE49-F238E27FC236}">
                  <a16:creationId xmlns:a16="http://schemas.microsoft.com/office/drawing/2014/main" id="{00000000-0008-0000-0400-000024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200</xdr:col>
          <xdr:colOff>0</xdr:colOff>
          <xdr:row>0</xdr:row>
          <xdr:rowOff>0</xdr:rowOff>
        </xdr:from>
        <xdr:to>
          <xdr:col>201</xdr:col>
          <xdr:colOff>0</xdr:colOff>
          <xdr:row>0</xdr:row>
          <xdr:rowOff>0</xdr:rowOff>
        </xdr:to>
        <xdr:sp macro="" textlink="">
          <xdr:nvSpPr>
            <xdr:cNvPr id="19749" name="Button 293" hidden="1">
              <a:extLst>
                <a:ext uri="{63B3BB69-23CF-44E3-9099-C40C66FF867C}">
                  <a14:compatExt spid="_x0000_s19749"/>
                </a:ext>
                <a:ext uri="{FF2B5EF4-FFF2-40B4-BE49-F238E27FC236}">
                  <a16:creationId xmlns:a16="http://schemas.microsoft.com/office/drawing/2014/main" id="{00000000-0008-0000-0400-000025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201</xdr:col>
          <xdr:colOff>0</xdr:colOff>
          <xdr:row>0</xdr:row>
          <xdr:rowOff>0</xdr:rowOff>
        </xdr:from>
        <xdr:to>
          <xdr:col>201</xdr:col>
          <xdr:colOff>800100</xdr:colOff>
          <xdr:row>0</xdr:row>
          <xdr:rowOff>0</xdr:rowOff>
        </xdr:to>
        <xdr:sp macro="" textlink="">
          <xdr:nvSpPr>
            <xdr:cNvPr id="19750" name="Button 294" hidden="1">
              <a:extLst>
                <a:ext uri="{63B3BB69-23CF-44E3-9099-C40C66FF867C}">
                  <a14:compatExt spid="_x0000_s19750"/>
                </a:ext>
                <a:ext uri="{FF2B5EF4-FFF2-40B4-BE49-F238E27FC236}">
                  <a16:creationId xmlns:a16="http://schemas.microsoft.com/office/drawing/2014/main" id="{00000000-0008-0000-0400-000026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202</xdr:col>
          <xdr:colOff>0</xdr:colOff>
          <xdr:row>0</xdr:row>
          <xdr:rowOff>0</xdr:rowOff>
        </xdr:from>
        <xdr:to>
          <xdr:col>202</xdr:col>
          <xdr:colOff>800100</xdr:colOff>
          <xdr:row>0</xdr:row>
          <xdr:rowOff>0</xdr:rowOff>
        </xdr:to>
        <xdr:sp macro="" textlink="">
          <xdr:nvSpPr>
            <xdr:cNvPr id="19751" name="Button 295" hidden="1">
              <a:extLst>
                <a:ext uri="{63B3BB69-23CF-44E3-9099-C40C66FF867C}">
                  <a14:compatExt spid="_x0000_s19751"/>
                </a:ext>
                <a:ext uri="{FF2B5EF4-FFF2-40B4-BE49-F238E27FC236}">
                  <a16:creationId xmlns:a16="http://schemas.microsoft.com/office/drawing/2014/main" id="{00000000-0008-0000-0400-000027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203</xdr:col>
          <xdr:colOff>0</xdr:colOff>
          <xdr:row>0</xdr:row>
          <xdr:rowOff>0</xdr:rowOff>
        </xdr:from>
        <xdr:to>
          <xdr:col>204</xdr:col>
          <xdr:colOff>0</xdr:colOff>
          <xdr:row>0</xdr:row>
          <xdr:rowOff>0</xdr:rowOff>
        </xdr:to>
        <xdr:sp macro="" textlink="">
          <xdr:nvSpPr>
            <xdr:cNvPr id="19752" name="Button 296" hidden="1">
              <a:extLst>
                <a:ext uri="{63B3BB69-23CF-44E3-9099-C40C66FF867C}">
                  <a14:compatExt spid="_x0000_s19752"/>
                </a:ext>
                <a:ext uri="{FF2B5EF4-FFF2-40B4-BE49-F238E27FC236}">
                  <a16:creationId xmlns:a16="http://schemas.microsoft.com/office/drawing/2014/main" id="{00000000-0008-0000-0400-000028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204</xdr:col>
          <xdr:colOff>0</xdr:colOff>
          <xdr:row>0</xdr:row>
          <xdr:rowOff>0</xdr:rowOff>
        </xdr:from>
        <xdr:to>
          <xdr:col>204</xdr:col>
          <xdr:colOff>800100</xdr:colOff>
          <xdr:row>0</xdr:row>
          <xdr:rowOff>0</xdr:rowOff>
        </xdr:to>
        <xdr:sp macro="" textlink="">
          <xdr:nvSpPr>
            <xdr:cNvPr id="19753" name="Button 297" hidden="1">
              <a:extLst>
                <a:ext uri="{63B3BB69-23CF-44E3-9099-C40C66FF867C}">
                  <a14:compatExt spid="_x0000_s19753"/>
                </a:ext>
                <a:ext uri="{FF2B5EF4-FFF2-40B4-BE49-F238E27FC236}">
                  <a16:creationId xmlns:a16="http://schemas.microsoft.com/office/drawing/2014/main" id="{00000000-0008-0000-0400-000029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204</xdr:col>
          <xdr:colOff>800100</xdr:colOff>
          <xdr:row>0</xdr:row>
          <xdr:rowOff>0</xdr:rowOff>
        </xdr:from>
        <xdr:to>
          <xdr:col>206</xdr:col>
          <xdr:colOff>0</xdr:colOff>
          <xdr:row>0</xdr:row>
          <xdr:rowOff>0</xdr:rowOff>
        </xdr:to>
        <xdr:sp macro="" textlink="">
          <xdr:nvSpPr>
            <xdr:cNvPr id="19754" name="Button 298" hidden="1">
              <a:extLst>
                <a:ext uri="{63B3BB69-23CF-44E3-9099-C40C66FF867C}">
                  <a14:compatExt spid="_x0000_s19754"/>
                </a:ext>
                <a:ext uri="{FF2B5EF4-FFF2-40B4-BE49-F238E27FC236}">
                  <a16:creationId xmlns:a16="http://schemas.microsoft.com/office/drawing/2014/main" id="{00000000-0008-0000-0400-00002A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206</xdr:col>
          <xdr:colOff>0</xdr:colOff>
          <xdr:row>0</xdr:row>
          <xdr:rowOff>0</xdr:rowOff>
        </xdr:from>
        <xdr:to>
          <xdr:col>207</xdr:col>
          <xdr:colOff>0</xdr:colOff>
          <xdr:row>0</xdr:row>
          <xdr:rowOff>0</xdr:rowOff>
        </xdr:to>
        <xdr:sp macro="" textlink="">
          <xdr:nvSpPr>
            <xdr:cNvPr id="19755" name="Button 299" hidden="1">
              <a:extLst>
                <a:ext uri="{63B3BB69-23CF-44E3-9099-C40C66FF867C}">
                  <a14:compatExt spid="_x0000_s19755"/>
                </a:ext>
                <a:ext uri="{FF2B5EF4-FFF2-40B4-BE49-F238E27FC236}">
                  <a16:creationId xmlns:a16="http://schemas.microsoft.com/office/drawing/2014/main" id="{00000000-0008-0000-0400-00002B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207</xdr:col>
          <xdr:colOff>0</xdr:colOff>
          <xdr:row>0</xdr:row>
          <xdr:rowOff>0</xdr:rowOff>
        </xdr:from>
        <xdr:to>
          <xdr:col>207</xdr:col>
          <xdr:colOff>800100</xdr:colOff>
          <xdr:row>0</xdr:row>
          <xdr:rowOff>0</xdr:rowOff>
        </xdr:to>
        <xdr:sp macro="" textlink="">
          <xdr:nvSpPr>
            <xdr:cNvPr id="19756" name="Button 300" hidden="1">
              <a:extLst>
                <a:ext uri="{63B3BB69-23CF-44E3-9099-C40C66FF867C}">
                  <a14:compatExt spid="_x0000_s19756"/>
                </a:ext>
                <a:ext uri="{FF2B5EF4-FFF2-40B4-BE49-F238E27FC236}">
                  <a16:creationId xmlns:a16="http://schemas.microsoft.com/office/drawing/2014/main" id="{00000000-0008-0000-0400-00002C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208</xdr:col>
          <xdr:colOff>0</xdr:colOff>
          <xdr:row>0</xdr:row>
          <xdr:rowOff>0</xdr:rowOff>
        </xdr:from>
        <xdr:to>
          <xdr:col>209</xdr:col>
          <xdr:colOff>0</xdr:colOff>
          <xdr:row>0</xdr:row>
          <xdr:rowOff>0</xdr:rowOff>
        </xdr:to>
        <xdr:sp macro="" textlink="">
          <xdr:nvSpPr>
            <xdr:cNvPr id="19757" name="Button 301" hidden="1">
              <a:extLst>
                <a:ext uri="{63B3BB69-23CF-44E3-9099-C40C66FF867C}">
                  <a14:compatExt spid="_x0000_s19757"/>
                </a:ext>
                <a:ext uri="{FF2B5EF4-FFF2-40B4-BE49-F238E27FC236}">
                  <a16:creationId xmlns:a16="http://schemas.microsoft.com/office/drawing/2014/main" id="{00000000-0008-0000-0400-00002D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197</xdr:col>
          <xdr:colOff>0</xdr:colOff>
          <xdr:row>0</xdr:row>
          <xdr:rowOff>0</xdr:rowOff>
        </xdr:from>
        <xdr:to>
          <xdr:col>198</xdr:col>
          <xdr:colOff>0</xdr:colOff>
          <xdr:row>0</xdr:row>
          <xdr:rowOff>0</xdr:rowOff>
        </xdr:to>
        <xdr:sp macro="" textlink="">
          <xdr:nvSpPr>
            <xdr:cNvPr id="19758" name="Button 302" hidden="1">
              <a:extLst>
                <a:ext uri="{63B3BB69-23CF-44E3-9099-C40C66FF867C}">
                  <a14:compatExt spid="_x0000_s19758"/>
                </a:ext>
                <a:ext uri="{FF2B5EF4-FFF2-40B4-BE49-F238E27FC236}">
                  <a16:creationId xmlns:a16="http://schemas.microsoft.com/office/drawing/2014/main" id="{00000000-0008-0000-0400-00002E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１月コピー</a:t>
              </a: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198</xdr:col>
          <xdr:colOff>12700</xdr:colOff>
          <xdr:row>0</xdr:row>
          <xdr:rowOff>0</xdr:rowOff>
        </xdr:from>
        <xdr:to>
          <xdr:col>199</xdr:col>
          <xdr:colOff>0</xdr:colOff>
          <xdr:row>0</xdr:row>
          <xdr:rowOff>0</xdr:rowOff>
        </xdr:to>
        <xdr:sp macro="" textlink="">
          <xdr:nvSpPr>
            <xdr:cNvPr id="19759" name="Button 303" hidden="1">
              <a:extLst>
                <a:ext uri="{63B3BB69-23CF-44E3-9099-C40C66FF867C}">
                  <a14:compatExt spid="_x0000_s19759"/>
                </a:ext>
                <a:ext uri="{FF2B5EF4-FFF2-40B4-BE49-F238E27FC236}">
                  <a16:creationId xmlns:a16="http://schemas.microsoft.com/office/drawing/2014/main" id="{00000000-0008-0000-0400-00002F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２月コピー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199</xdr:col>
          <xdr:colOff>0</xdr:colOff>
          <xdr:row>0</xdr:row>
          <xdr:rowOff>0</xdr:rowOff>
        </xdr:from>
        <xdr:to>
          <xdr:col>199</xdr:col>
          <xdr:colOff>800100</xdr:colOff>
          <xdr:row>0</xdr:row>
          <xdr:rowOff>0</xdr:rowOff>
        </xdr:to>
        <xdr:sp macro="" textlink="">
          <xdr:nvSpPr>
            <xdr:cNvPr id="19760" name="Button 304" hidden="1">
              <a:extLst>
                <a:ext uri="{63B3BB69-23CF-44E3-9099-C40C66FF867C}">
                  <a14:compatExt spid="_x0000_s19760"/>
                </a:ext>
                <a:ext uri="{FF2B5EF4-FFF2-40B4-BE49-F238E27FC236}">
                  <a16:creationId xmlns:a16="http://schemas.microsoft.com/office/drawing/2014/main" id="{00000000-0008-0000-0400-000030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３月コピー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200</xdr:col>
          <xdr:colOff>0</xdr:colOff>
          <xdr:row>0</xdr:row>
          <xdr:rowOff>0</xdr:rowOff>
        </xdr:from>
        <xdr:to>
          <xdr:col>201</xdr:col>
          <xdr:colOff>0</xdr:colOff>
          <xdr:row>0</xdr:row>
          <xdr:rowOff>0</xdr:rowOff>
        </xdr:to>
        <xdr:sp macro="" textlink="">
          <xdr:nvSpPr>
            <xdr:cNvPr id="19761" name="Button 305" hidden="1">
              <a:extLst>
                <a:ext uri="{63B3BB69-23CF-44E3-9099-C40C66FF867C}">
                  <a14:compatExt spid="_x0000_s19761"/>
                </a:ext>
                <a:ext uri="{FF2B5EF4-FFF2-40B4-BE49-F238E27FC236}">
                  <a16:creationId xmlns:a16="http://schemas.microsoft.com/office/drawing/2014/main" id="{00000000-0008-0000-0400-000031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４月コピー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201</xdr:col>
          <xdr:colOff>0</xdr:colOff>
          <xdr:row>0</xdr:row>
          <xdr:rowOff>0</xdr:rowOff>
        </xdr:from>
        <xdr:to>
          <xdr:col>201</xdr:col>
          <xdr:colOff>800100</xdr:colOff>
          <xdr:row>0</xdr:row>
          <xdr:rowOff>0</xdr:rowOff>
        </xdr:to>
        <xdr:sp macro="" textlink="">
          <xdr:nvSpPr>
            <xdr:cNvPr id="19762" name="Button 306" hidden="1">
              <a:extLst>
                <a:ext uri="{63B3BB69-23CF-44E3-9099-C40C66FF867C}">
                  <a14:compatExt spid="_x0000_s19762"/>
                </a:ext>
                <a:ext uri="{FF2B5EF4-FFF2-40B4-BE49-F238E27FC236}">
                  <a16:creationId xmlns:a16="http://schemas.microsoft.com/office/drawing/2014/main" id="{00000000-0008-0000-0400-000032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５月コピー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202</xdr:col>
          <xdr:colOff>0</xdr:colOff>
          <xdr:row>0</xdr:row>
          <xdr:rowOff>0</xdr:rowOff>
        </xdr:from>
        <xdr:to>
          <xdr:col>202</xdr:col>
          <xdr:colOff>800100</xdr:colOff>
          <xdr:row>0</xdr:row>
          <xdr:rowOff>0</xdr:rowOff>
        </xdr:to>
        <xdr:sp macro="" textlink="">
          <xdr:nvSpPr>
            <xdr:cNvPr id="19763" name="Button 307" hidden="1">
              <a:extLst>
                <a:ext uri="{63B3BB69-23CF-44E3-9099-C40C66FF867C}">
                  <a14:compatExt spid="_x0000_s19763"/>
                </a:ext>
                <a:ext uri="{FF2B5EF4-FFF2-40B4-BE49-F238E27FC236}">
                  <a16:creationId xmlns:a16="http://schemas.microsoft.com/office/drawing/2014/main" id="{00000000-0008-0000-0400-000033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６月コピー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203</xdr:col>
          <xdr:colOff>0</xdr:colOff>
          <xdr:row>0</xdr:row>
          <xdr:rowOff>0</xdr:rowOff>
        </xdr:from>
        <xdr:to>
          <xdr:col>204</xdr:col>
          <xdr:colOff>0</xdr:colOff>
          <xdr:row>0</xdr:row>
          <xdr:rowOff>0</xdr:rowOff>
        </xdr:to>
        <xdr:sp macro="" textlink="">
          <xdr:nvSpPr>
            <xdr:cNvPr id="19764" name="Button 308" hidden="1">
              <a:extLst>
                <a:ext uri="{63B3BB69-23CF-44E3-9099-C40C66FF867C}">
                  <a14:compatExt spid="_x0000_s19764"/>
                </a:ext>
                <a:ext uri="{FF2B5EF4-FFF2-40B4-BE49-F238E27FC236}">
                  <a16:creationId xmlns:a16="http://schemas.microsoft.com/office/drawing/2014/main" id="{00000000-0008-0000-0400-000034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７月コピー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204</xdr:col>
          <xdr:colOff>0</xdr:colOff>
          <xdr:row>0</xdr:row>
          <xdr:rowOff>0</xdr:rowOff>
        </xdr:from>
        <xdr:to>
          <xdr:col>204</xdr:col>
          <xdr:colOff>800100</xdr:colOff>
          <xdr:row>0</xdr:row>
          <xdr:rowOff>0</xdr:rowOff>
        </xdr:to>
        <xdr:sp macro="" textlink="">
          <xdr:nvSpPr>
            <xdr:cNvPr id="19765" name="Button 309" hidden="1">
              <a:extLst>
                <a:ext uri="{63B3BB69-23CF-44E3-9099-C40C66FF867C}">
                  <a14:compatExt spid="_x0000_s19765"/>
                </a:ext>
                <a:ext uri="{FF2B5EF4-FFF2-40B4-BE49-F238E27FC236}">
                  <a16:creationId xmlns:a16="http://schemas.microsoft.com/office/drawing/2014/main" id="{00000000-0008-0000-0400-000035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８月コピー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204</xdr:col>
          <xdr:colOff>800100</xdr:colOff>
          <xdr:row>0</xdr:row>
          <xdr:rowOff>0</xdr:rowOff>
        </xdr:from>
        <xdr:to>
          <xdr:col>206</xdr:col>
          <xdr:colOff>0</xdr:colOff>
          <xdr:row>0</xdr:row>
          <xdr:rowOff>0</xdr:rowOff>
        </xdr:to>
        <xdr:sp macro="" textlink="">
          <xdr:nvSpPr>
            <xdr:cNvPr id="19766" name="Button 310" hidden="1">
              <a:extLst>
                <a:ext uri="{63B3BB69-23CF-44E3-9099-C40C66FF867C}">
                  <a14:compatExt spid="_x0000_s19766"/>
                </a:ext>
                <a:ext uri="{FF2B5EF4-FFF2-40B4-BE49-F238E27FC236}">
                  <a16:creationId xmlns:a16="http://schemas.microsoft.com/office/drawing/2014/main" id="{00000000-0008-0000-0400-000036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９月コピー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206</xdr:col>
          <xdr:colOff>0</xdr:colOff>
          <xdr:row>0</xdr:row>
          <xdr:rowOff>0</xdr:rowOff>
        </xdr:from>
        <xdr:to>
          <xdr:col>207</xdr:col>
          <xdr:colOff>0</xdr:colOff>
          <xdr:row>0</xdr:row>
          <xdr:rowOff>0</xdr:rowOff>
        </xdr:to>
        <xdr:sp macro="" textlink="">
          <xdr:nvSpPr>
            <xdr:cNvPr id="19767" name="Button 311" hidden="1">
              <a:extLst>
                <a:ext uri="{63B3BB69-23CF-44E3-9099-C40C66FF867C}">
                  <a14:compatExt spid="_x0000_s19767"/>
                </a:ext>
                <a:ext uri="{FF2B5EF4-FFF2-40B4-BE49-F238E27FC236}">
                  <a16:creationId xmlns:a16="http://schemas.microsoft.com/office/drawing/2014/main" id="{00000000-0008-0000-0400-000037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10月コピー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207</xdr:col>
          <xdr:colOff>0</xdr:colOff>
          <xdr:row>0</xdr:row>
          <xdr:rowOff>0</xdr:rowOff>
        </xdr:from>
        <xdr:to>
          <xdr:col>207</xdr:col>
          <xdr:colOff>800100</xdr:colOff>
          <xdr:row>0</xdr:row>
          <xdr:rowOff>0</xdr:rowOff>
        </xdr:to>
        <xdr:sp macro="" textlink="">
          <xdr:nvSpPr>
            <xdr:cNvPr id="19768" name="Button 312" hidden="1">
              <a:extLst>
                <a:ext uri="{63B3BB69-23CF-44E3-9099-C40C66FF867C}">
                  <a14:compatExt spid="_x0000_s19768"/>
                </a:ext>
                <a:ext uri="{FF2B5EF4-FFF2-40B4-BE49-F238E27FC236}">
                  <a16:creationId xmlns:a16="http://schemas.microsoft.com/office/drawing/2014/main" id="{00000000-0008-0000-0400-000038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11月コピー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208</xdr:col>
          <xdr:colOff>0</xdr:colOff>
          <xdr:row>0</xdr:row>
          <xdr:rowOff>0</xdr:rowOff>
        </xdr:from>
        <xdr:to>
          <xdr:col>209</xdr:col>
          <xdr:colOff>0</xdr:colOff>
          <xdr:row>0</xdr:row>
          <xdr:rowOff>0</xdr:rowOff>
        </xdr:to>
        <xdr:sp macro="" textlink="">
          <xdr:nvSpPr>
            <xdr:cNvPr id="19769" name="Button 313" hidden="1">
              <a:extLst>
                <a:ext uri="{63B3BB69-23CF-44E3-9099-C40C66FF867C}">
                  <a14:compatExt spid="_x0000_s19769"/>
                </a:ext>
                <a:ext uri="{FF2B5EF4-FFF2-40B4-BE49-F238E27FC236}">
                  <a16:creationId xmlns:a16="http://schemas.microsoft.com/office/drawing/2014/main" id="{00000000-0008-0000-0400-0000394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12月コピー</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25</xdr:col>
      <xdr:colOff>123825</xdr:colOff>
      <xdr:row>9</xdr:row>
      <xdr:rowOff>76200</xdr:rowOff>
    </xdr:from>
    <xdr:to>
      <xdr:col>35</xdr:col>
      <xdr:colOff>123825</xdr:colOff>
      <xdr:row>20</xdr:row>
      <xdr:rowOff>85725</xdr:rowOff>
    </xdr:to>
    <xdr:grpSp>
      <xdr:nvGrpSpPr>
        <xdr:cNvPr id="2559619" name="Group 1">
          <a:extLst>
            <a:ext uri="{FF2B5EF4-FFF2-40B4-BE49-F238E27FC236}">
              <a16:creationId xmlns:a16="http://schemas.microsoft.com/office/drawing/2014/main" id="{00000000-0008-0000-0600-0000830E2700}"/>
            </a:ext>
          </a:extLst>
        </xdr:cNvPr>
        <xdr:cNvGrpSpPr>
          <a:grpSpLocks/>
        </xdr:cNvGrpSpPr>
      </xdr:nvGrpSpPr>
      <xdr:grpSpPr bwMode="auto">
        <a:xfrm>
          <a:off x="15876121" y="2227729"/>
          <a:ext cx="6308911" cy="1732056"/>
          <a:chOff x="85" y="236"/>
          <a:chExt cx="720" cy="199"/>
        </a:xfrm>
      </xdr:grpSpPr>
      <xdr:graphicFrame macro="">
        <xdr:nvGraphicFramePr>
          <xdr:cNvPr id="2559620" name="Chart 2">
            <a:extLst>
              <a:ext uri="{FF2B5EF4-FFF2-40B4-BE49-F238E27FC236}">
                <a16:creationId xmlns:a16="http://schemas.microsoft.com/office/drawing/2014/main" id="{00000000-0008-0000-0600-0000840E2700}"/>
              </a:ext>
            </a:extLst>
          </xdr:cNvPr>
          <xdr:cNvGraphicFramePr>
            <a:graphicFrameLocks/>
          </xdr:cNvGraphicFramePr>
        </xdr:nvGraphicFramePr>
        <xdr:xfrm>
          <a:off x="85" y="236"/>
          <a:ext cx="720" cy="199"/>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23555" name="テキスト 4">
            <a:extLst>
              <a:ext uri="{FF2B5EF4-FFF2-40B4-BE49-F238E27FC236}">
                <a16:creationId xmlns:a16="http://schemas.microsoft.com/office/drawing/2014/main" id="{00000000-0008-0000-0600-0000035C0000}"/>
              </a:ext>
            </a:extLst>
          </xdr:cNvPr>
          <xdr:cNvSpPr txBox="1">
            <a:spLocks noChangeArrowheads="1"/>
          </xdr:cNvSpPr>
        </xdr:nvSpPr>
        <xdr:spPr bwMode="auto">
          <a:xfrm>
            <a:off x="337" y="396"/>
            <a:ext cx="49" cy="19"/>
          </a:xfrm>
          <a:prstGeom prst="rect">
            <a:avLst/>
          </a:prstGeom>
          <a:noFill/>
          <a:ln w="9525">
            <a:noFill/>
            <a:miter lim="800000"/>
            <a:headEnd/>
            <a:tailEnd/>
          </a:ln>
        </xdr:spPr>
        <xdr:txBody>
          <a:bodyPr wrap="none" lIns="18288" tIns="18288" rIns="18288" bIns="18288" anchor="ctr" upright="1">
            <a:spAutoFit/>
          </a:bodyPr>
          <a:lstStyle/>
          <a:p>
            <a:pPr algn="ctr" rtl="0">
              <a:defRPr sz="1000"/>
            </a:pPr>
            <a:r>
              <a:rPr lang="ja-JP" altLang="en-US" sz="800" b="0" i="0" u="none" strike="noStrike" baseline="0">
                <a:solidFill>
                  <a:srgbClr val="000000"/>
                </a:solidFill>
                <a:latin typeface="ＭＳ Ｐゴシック"/>
                <a:ea typeface="ＭＳ Ｐゴシック"/>
              </a:rPr>
              <a:t>平成</a:t>
            </a:r>
            <a:r>
              <a:rPr lang="en-US" altLang="ja-JP" sz="800" b="0" i="0" u="none" strike="noStrike" baseline="0">
                <a:solidFill>
                  <a:srgbClr val="000000"/>
                </a:solidFill>
                <a:latin typeface="ＭＳ Ｐゴシック"/>
                <a:ea typeface="ＭＳ Ｐゴシック"/>
              </a:rPr>
              <a:t>19</a:t>
            </a:r>
            <a:r>
              <a:rPr lang="ja-JP" altLang="en-US" sz="800" b="0" i="0" u="none" strike="noStrike" baseline="0">
                <a:solidFill>
                  <a:srgbClr val="000000"/>
                </a:solidFill>
                <a:latin typeface="ＭＳ Ｐゴシック"/>
                <a:ea typeface="ＭＳ Ｐゴシック"/>
              </a:rPr>
              <a:t>年</a:t>
            </a:r>
          </a:p>
        </xdr:txBody>
      </xdr:sp>
      <xdr:sp macro="" textlink="">
        <xdr:nvSpPr>
          <xdr:cNvPr id="23556" name="テキスト 4">
            <a:extLst>
              <a:ext uri="{FF2B5EF4-FFF2-40B4-BE49-F238E27FC236}">
                <a16:creationId xmlns:a16="http://schemas.microsoft.com/office/drawing/2014/main" id="{00000000-0008-0000-0600-0000045C0000}"/>
              </a:ext>
            </a:extLst>
          </xdr:cNvPr>
          <xdr:cNvSpPr txBox="1">
            <a:spLocks noChangeArrowheads="1"/>
          </xdr:cNvSpPr>
        </xdr:nvSpPr>
        <xdr:spPr bwMode="auto">
          <a:xfrm>
            <a:off x="123" y="396"/>
            <a:ext cx="48" cy="19"/>
          </a:xfrm>
          <a:prstGeom prst="rect">
            <a:avLst/>
          </a:prstGeom>
          <a:noFill/>
          <a:ln w="9525">
            <a:noFill/>
            <a:miter lim="800000"/>
            <a:headEnd/>
            <a:tailEnd/>
          </a:ln>
        </xdr:spPr>
        <xdr:txBody>
          <a:bodyPr wrap="none" lIns="18288" tIns="18288" rIns="18288" bIns="18288" anchor="ctr" upright="1">
            <a:spAutoFit/>
          </a:bodyPr>
          <a:lstStyle/>
          <a:p>
            <a:pPr algn="ctr" rtl="0">
              <a:defRPr sz="1000"/>
            </a:pPr>
            <a:r>
              <a:rPr lang="ja-JP" altLang="en-US" sz="800" b="0" i="0" u="none" strike="noStrike" baseline="0">
                <a:solidFill>
                  <a:srgbClr val="000000"/>
                </a:solidFill>
                <a:latin typeface="ＭＳ Ｐゴシック"/>
                <a:ea typeface="ＭＳ Ｐゴシック"/>
              </a:rPr>
              <a:t>平成</a:t>
            </a:r>
            <a:r>
              <a:rPr lang="en-US" altLang="ja-JP" sz="800" b="0" i="0" u="none" strike="noStrike" baseline="0">
                <a:solidFill>
                  <a:srgbClr val="000000"/>
                </a:solidFill>
                <a:latin typeface="ＭＳ Ｐゴシック"/>
                <a:ea typeface="ＭＳ Ｐゴシック"/>
              </a:rPr>
              <a:t>18</a:t>
            </a:r>
            <a:r>
              <a:rPr lang="ja-JP" altLang="en-US" sz="800" b="0" i="0" u="none" strike="noStrike" baseline="0">
                <a:solidFill>
                  <a:srgbClr val="000000"/>
                </a:solidFill>
                <a:latin typeface="ＭＳ Ｐゴシック"/>
                <a:ea typeface="ＭＳ Ｐゴシック"/>
              </a:rPr>
              <a:t>年</a:t>
            </a:r>
          </a:p>
        </xdr:txBody>
      </xdr:sp>
      <xdr:sp macro="" textlink="">
        <xdr:nvSpPr>
          <xdr:cNvPr id="23557" name="テキスト 4">
            <a:extLst>
              <a:ext uri="{FF2B5EF4-FFF2-40B4-BE49-F238E27FC236}">
                <a16:creationId xmlns:a16="http://schemas.microsoft.com/office/drawing/2014/main" id="{00000000-0008-0000-0600-0000055C0000}"/>
              </a:ext>
            </a:extLst>
          </xdr:cNvPr>
          <xdr:cNvSpPr txBox="1">
            <a:spLocks noChangeArrowheads="1"/>
          </xdr:cNvSpPr>
        </xdr:nvSpPr>
        <xdr:spPr bwMode="auto">
          <a:xfrm>
            <a:off x="659" y="396"/>
            <a:ext cx="48" cy="19"/>
          </a:xfrm>
          <a:prstGeom prst="rect">
            <a:avLst/>
          </a:prstGeom>
          <a:noFill/>
          <a:ln w="9525">
            <a:noFill/>
            <a:miter lim="800000"/>
            <a:headEnd/>
            <a:tailEnd/>
          </a:ln>
        </xdr:spPr>
        <xdr:txBody>
          <a:bodyPr wrap="none" lIns="18288" tIns="18288" rIns="18288" bIns="18288" anchor="ctr" upright="1">
            <a:spAutoFit/>
          </a:bodyPr>
          <a:lstStyle/>
          <a:p>
            <a:pPr algn="ctr" rtl="0">
              <a:defRPr sz="1000"/>
            </a:pPr>
            <a:r>
              <a:rPr lang="ja-JP" altLang="en-US" sz="800" b="0" i="0" u="none" strike="noStrike" baseline="0">
                <a:solidFill>
                  <a:srgbClr val="000000"/>
                </a:solidFill>
                <a:latin typeface="ＭＳ Ｐゴシック"/>
                <a:ea typeface="ＭＳ Ｐゴシック"/>
              </a:rPr>
              <a:t>平成</a:t>
            </a:r>
            <a:r>
              <a:rPr lang="en-US" altLang="ja-JP" sz="800" b="0" i="0" u="none" strike="noStrike" baseline="0">
                <a:solidFill>
                  <a:srgbClr val="000000"/>
                </a:solidFill>
                <a:latin typeface="ＭＳ Ｐゴシック"/>
                <a:ea typeface="ＭＳ Ｐゴシック"/>
              </a:rPr>
              <a:t>20</a:t>
            </a:r>
            <a:r>
              <a:rPr lang="ja-JP" altLang="en-US" sz="800" b="0" i="0" u="none" strike="noStrike" baseline="0">
                <a:solidFill>
                  <a:srgbClr val="000000"/>
                </a:solidFill>
                <a:latin typeface="ＭＳ Ｐゴシック"/>
                <a:ea typeface="ＭＳ Ｐゴシック"/>
              </a:rPr>
              <a:t>年</a:t>
            </a:r>
          </a:p>
        </xdr:txBody>
      </xdr:sp>
    </xdr:grpSp>
    <xdr:clientData/>
  </xdr:twoCellAnchor>
</xdr:wsDr>
</file>

<file path=xl/drawings/drawing5.xml><?xml version="1.0" encoding="utf-8"?>
<xdr:wsDr xmlns:xdr="http://schemas.openxmlformats.org/drawingml/2006/spreadsheetDrawing" xmlns:a="http://schemas.openxmlformats.org/drawingml/2006/main">
  <xdr:oneCellAnchor>
    <xdr:from>
      <xdr:col>12</xdr:col>
      <xdr:colOff>605790</xdr:colOff>
      <xdr:row>0</xdr:row>
      <xdr:rowOff>0</xdr:rowOff>
    </xdr:from>
    <xdr:ext cx="2408160" cy="201850"/>
    <xdr:sp macro="" textlink="">
      <xdr:nvSpPr>
        <xdr:cNvPr id="25601" name="Text Box 1">
          <a:extLst>
            <a:ext uri="{FF2B5EF4-FFF2-40B4-BE49-F238E27FC236}">
              <a16:creationId xmlns:a16="http://schemas.microsoft.com/office/drawing/2014/main" id="{00000000-0008-0000-0700-000001640000}"/>
            </a:ext>
          </a:extLst>
        </xdr:cNvPr>
        <xdr:cNvSpPr txBox="1">
          <a:spLocks noChangeArrowheads="1"/>
        </xdr:cNvSpPr>
      </xdr:nvSpPr>
      <xdr:spPr bwMode="auto">
        <a:xfrm>
          <a:off x="9698990" y="0"/>
          <a:ext cx="2408160" cy="201850"/>
        </a:xfrm>
        <a:prstGeom prst="rect">
          <a:avLst/>
        </a:prstGeom>
        <a:noFill/>
        <a:ln w="9525">
          <a:noFill/>
          <a:miter lim="800000"/>
          <a:headEnd/>
          <a:tailEnd/>
        </a:ln>
      </xdr:spPr>
      <xdr:txBody>
        <a:bodyPr wrap="none" lIns="18288" tIns="18288" rIns="0" bIns="0" anchor="t" upright="1">
          <a:spAutoFit/>
        </a:bodyPr>
        <a:lstStyle/>
        <a:p>
          <a:pPr algn="l" rtl="0">
            <a:defRPr sz="1000"/>
          </a:pP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一度切り取りコピーしてから貼り付け。</a:t>
          </a:r>
        </a:p>
      </xdr:txBody>
    </xdr:sp>
    <xdr:clientData/>
  </xdr:oneCellAnchor>
  <xdr:twoCellAnchor>
    <xdr:from>
      <xdr:col>7</xdr:col>
      <xdr:colOff>419100</xdr:colOff>
      <xdr:row>14</xdr:row>
      <xdr:rowOff>76200</xdr:rowOff>
    </xdr:from>
    <xdr:to>
      <xdr:col>13</xdr:col>
      <xdr:colOff>104775</xdr:colOff>
      <xdr:row>46</xdr:row>
      <xdr:rowOff>57150</xdr:rowOff>
    </xdr:to>
    <xdr:graphicFrame macro="">
      <xdr:nvGraphicFramePr>
        <xdr:cNvPr id="2139728" name="Chart 2">
          <a:extLst>
            <a:ext uri="{FF2B5EF4-FFF2-40B4-BE49-F238E27FC236}">
              <a16:creationId xmlns:a16="http://schemas.microsoft.com/office/drawing/2014/main" id="{00000000-0008-0000-0700-000050A62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7</xdr:col>
      <xdr:colOff>161925</xdr:colOff>
      <xdr:row>3</xdr:row>
      <xdr:rowOff>66675</xdr:rowOff>
    </xdr:from>
    <xdr:to>
      <xdr:col>12</xdr:col>
      <xdr:colOff>504825</xdr:colOff>
      <xdr:row>13</xdr:row>
      <xdr:rowOff>47625</xdr:rowOff>
    </xdr:to>
    <xdr:graphicFrame macro="">
      <xdr:nvGraphicFramePr>
        <xdr:cNvPr id="2139729" name="Chart 3">
          <a:extLst>
            <a:ext uri="{FF2B5EF4-FFF2-40B4-BE49-F238E27FC236}">
              <a16:creationId xmlns:a16="http://schemas.microsoft.com/office/drawing/2014/main" id="{00000000-0008-0000-0700-000051A62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36</xdr:row>
      <xdr:rowOff>0</xdr:rowOff>
    </xdr:from>
    <xdr:to>
      <xdr:col>4</xdr:col>
      <xdr:colOff>0</xdr:colOff>
      <xdr:row>37</xdr:row>
      <xdr:rowOff>0</xdr:rowOff>
    </xdr:to>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2736850" y="6432550"/>
          <a:ext cx="7429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38</xdr:row>
      <xdr:rowOff>0</xdr:rowOff>
    </xdr:from>
    <xdr:to>
      <xdr:col>4</xdr:col>
      <xdr:colOff>0</xdr:colOff>
      <xdr:row>39</xdr:row>
      <xdr:rowOff>0</xdr:rowOff>
    </xdr:to>
    <xdr:sp macro="" textlink="">
      <xdr:nvSpPr>
        <xdr:cNvPr id="4" name="テキスト ボックス 3">
          <a:extLst>
            <a:ext uri="{FF2B5EF4-FFF2-40B4-BE49-F238E27FC236}">
              <a16:creationId xmlns:a16="http://schemas.microsoft.com/office/drawing/2014/main" id="{00000000-0008-0000-0C00-000004000000}"/>
            </a:ext>
          </a:extLst>
        </xdr:cNvPr>
        <xdr:cNvSpPr txBox="1"/>
      </xdr:nvSpPr>
      <xdr:spPr>
        <a:xfrm>
          <a:off x="2736850" y="7753350"/>
          <a:ext cx="7429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40</xdr:row>
      <xdr:rowOff>0</xdr:rowOff>
    </xdr:from>
    <xdr:to>
      <xdr:col>4</xdr:col>
      <xdr:colOff>0</xdr:colOff>
      <xdr:row>41</xdr:row>
      <xdr:rowOff>0</xdr:rowOff>
    </xdr:to>
    <xdr:sp macro="" textlink="">
      <xdr:nvSpPr>
        <xdr:cNvPr id="6" name="テキスト ボックス 5">
          <a:extLst>
            <a:ext uri="{FF2B5EF4-FFF2-40B4-BE49-F238E27FC236}">
              <a16:creationId xmlns:a16="http://schemas.microsoft.com/office/drawing/2014/main" id="{00000000-0008-0000-0C00-000006000000}"/>
            </a:ext>
          </a:extLst>
        </xdr:cNvPr>
        <xdr:cNvSpPr txBox="1"/>
      </xdr:nvSpPr>
      <xdr:spPr>
        <a:xfrm>
          <a:off x="2736850" y="8083550"/>
          <a:ext cx="7429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42</xdr:row>
      <xdr:rowOff>0</xdr:rowOff>
    </xdr:from>
    <xdr:to>
      <xdr:col>4</xdr:col>
      <xdr:colOff>0</xdr:colOff>
      <xdr:row>43</xdr:row>
      <xdr:rowOff>0</xdr:rowOff>
    </xdr:to>
    <xdr:sp macro="" textlink="">
      <xdr:nvSpPr>
        <xdr:cNvPr id="8" name="テキスト ボックス 7">
          <a:extLst>
            <a:ext uri="{FF2B5EF4-FFF2-40B4-BE49-F238E27FC236}">
              <a16:creationId xmlns:a16="http://schemas.microsoft.com/office/drawing/2014/main" id="{00000000-0008-0000-0C00-000008000000}"/>
            </a:ext>
          </a:extLst>
        </xdr:cNvPr>
        <xdr:cNvSpPr txBox="1"/>
      </xdr:nvSpPr>
      <xdr:spPr>
        <a:xfrm>
          <a:off x="2736850" y="8743950"/>
          <a:ext cx="7429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44</xdr:row>
      <xdr:rowOff>0</xdr:rowOff>
    </xdr:from>
    <xdr:to>
      <xdr:col>4</xdr:col>
      <xdr:colOff>0</xdr:colOff>
      <xdr:row>45</xdr:row>
      <xdr:rowOff>0</xdr:rowOff>
    </xdr:to>
    <xdr:sp macro="" textlink="">
      <xdr:nvSpPr>
        <xdr:cNvPr id="10" name="テキスト ボックス 9">
          <a:extLst>
            <a:ext uri="{FF2B5EF4-FFF2-40B4-BE49-F238E27FC236}">
              <a16:creationId xmlns:a16="http://schemas.microsoft.com/office/drawing/2014/main" id="{00000000-0008-0000-0C00-00000A000000}"/>
            </a:ext>
          </a:extLst>
        </xdr:cNvPr>
        <xdr:cNvSpPr txBox="1"/>
      </xdr:nvSpPr>
      <xdr:spPr>
        <a:xfrm>
          <a:off x="2736850" y="9404350"/>
          <a:ext cx="7429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46</xdr:row>
      <xdr:rowOff>0</xdr:rowOff>
    </xdr:from>
    <xdr:to>
      <xdr:col>4</xdr:col>
      <xdr:colOff>0</xdr:colOff>
      <xdr:row>47</xdr:row>
      <xdr:rowOff>0</xdr:rowOff>
    </xdr:to>
    <xdr:sp macro="" textlink="">
      <xdr:nvSpPr>
        <xdr:cNvPr id="12" name="テキスト ボックス 11">
          <a:extLst>
            <a:ext uri="{FF2B5EF4-FFF2-40B4-BE49-F238E27FC236}">
              <a16:creationId xmlns:a16="http://schemas.microsoft.com/office/drawing/2014/main" id="{00000000-0008-0000-0C00-00000C000000}"/>
            </a:ext>
          </a:extLst>
        </xdr:cNvPr>
        <xdr:cNvSpPr txBox="1"/>
      </xdr:nvSpPr>
      <xdr:spPr>
        <a:xfrm>
          <a:off x="2731434" y="7570974"/>
          <a:ext cx="742390" cy="16108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47</xdr:row>
      <xdr:rowOff>0</xdr:rowOff>
    </xdr:from>
    <xdr:to>
      <xdr:col>4</xdr:col>
      <xdr:colOff>0</xdr:colOff>
      <xdr:row>47</xdr:row>
      <xdr:rowOff>161084</xdr:rowOff>
    </xdr:to>
    <xdr:sp macro="" textlink="">
      <xdr:nvSpPr>
        <xdr:cNvPr id="14" name="テキスト ボックス 13">
          <a:extLst>
            <a:ext uri="{FF2B5EF4-FFF2-40B4-BE49-F238E27FC236}">
              <a16:creationId xmlns:a16="http://schemas.microsoft.com/office/drawing/2014/main" id="{00000000-0008-0000-0C00-00000E000000}"/>
            </a:ext>
          </a:extLst>
        </xdr:cNvPr>
        <xdr:cNvSpPr txBox="1"/>
      </xdr:nvSpPr>
      <xdr:spPr>
        <a:xfrm>
          <a:off x="2731434" y="7732059"/>
          <a:ext cx="742390" cy="161084"/>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ｺﾝﾃﾅ</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0</xdr:colOff>
      <xdr:row>37</xdr:row>
      <xdr:rowOff>0</xdr:rowOff>
    </xdr:from>
    <xdr:to>
      <xdr:col>4</xdr:col>
      <xdr:colOff>0</xdr:colOff>
      <xdr:row>38</xdr:row>
      <xdr:rowOff>0</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2733675" y="6124575"/>
          <a:ext cx="1047750" cy="16192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鉱・撤</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50</xdr:row>
      <xdr:rowOff>0</xdr:rowOff>
    </xdr:from>
    <xdr:to>
      <xdr:col>4</xdr:col>
      <xdr:colOff>0</xdr:colOff>
      <xdr:row>51</xdr:row>
      <xdr:rowOff>0</xdr:rowOff>
    </xdr:to>
    <xdr:sp macro="" textlink="">
      <xdr:nvSpPr>
        <xdr:cNvPr id="3" name="テキスト ボックス 2">
          <a:extLst>
            <a:ext uri="{FF2B5EF4-FFF2-40B4-BE49-F238E27FC236}">
              <a16:creationId xmlns:a16="http://schemas.microsoft.com/office/drawing/2014/main" id="{00000000-0008-0000-0D00-000003000000}"/>
            </a:ext>
          </a:extLst>
        </xdr:cNvPr>
        <xdr:cNvSpPr txBox="1"/>
      </xdr:nvSpPr>
      <xdr:spPr>
        <a:xfrm>
          <a:off x="2733675" y="8229600"/>
          <a:ext cx="1047750" cy="16192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ｾﾒﾝﾄ</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51</xdr:row>
      <xdr:rowOff>0</xdr:rowOff>
    </xdr:from>
    <xdr:to>
      <xdr:col>4</xdr:col>
      <xdr:colOff>0</xdr:colOff>
      <xdr:row>52</xdr:row>
      <xdr:rowOff>0</xdr:rowOff>
    </xdr:to>
    <xdr:sp macro="" textlink="">
      <xdr:nvSpPr>
        <xdr:cNvPr id="4" name="テキスト ボックス 3">
          <a:extLst>
            <a:ext uri="{FF2B5EF4-FFF2-40B4-BE49-F238E27FC236}">
              <a16:creationId xmlns:a16="http://schemas.microsoft.com/office/drawing/2014/main" id="{00000000-0008-0000-0D00-000004000000}"/>
            </a:ext>
          </a:extLst>
        </xdr:cNvPr>
        <xdr:cNvSpPr txBox="1"/>
      </xdr:nvSpPr>
      <xdr:spPr>
        <a:xfrm>
          <a:off x="2733675" y="8391525"/>
          <a:ext cx="1047750" cy="16192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52</xdr:row>
      <xdr:rowOff>0</xdr:rowOff>
    </xdr:from>
    <xdr:to>
      <xdr:col>4</xdr:col>
      <xdr:colOff>0</xdr:colOff>
      <xdr:row>53</xdr:row>
      <xdr:rowOff>0</xdr:rowOff>
    </xdr:to>
    <xdr:sp macro="" textlink="">
      <xdr:nvSpPr>
        <xdr:cNvPr id="5" name="テキスト ボックス 4">
          <a:extLst>
            <a:ext uri="{FF2B5EF4-FFF2-40B4-BE49-F238E27FC236}">
              <a16:creationId xmlns:a16="http://schemas.microsoft.com/office/drawing/2014/main" id="{00000000-0008-0000-0D00-000005000000}"/>
            </a:ext>
          </a:extLst>
        </xdr:cNvPr>
        <xdr:cNvSpPr txBox="1"/>
      </xdr:nvSpPr>
      <xdr:spPr>
        <a:xfrm>
          <a:off x="2733675" y="8553450"/>
          <a:ext cx="1047750" cy="16192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53</xdr:row>
      <xdr:rowOff>0</xdr:rowOff>
    </xdr:from>
    <xdr:to>
      <xdr:col>4</xdr:col>
      <xdr:colOff>0</xdr:colOff>
      <xdr:row>54</xdr:row>
      <xdr:rowOff>0</xdr:rowOff>
    </xdr:to>
    <xdr:sp macro="" textlink="">
      <xdr:nvSpPr>
        <xdr:cNvPr id="6" name="テキスト ボックス 5">
          <a:extLst>
            <a:ext uri="{FF2B5EF4-FFF2-40B4-BE49-F238E27FC236}">
              <a16:creationId xmlns:a16="http://schemas.microsoft.com/office/drawing/2014/main" id="{00000000-0008-0000-0D00-000006000000}"/>
            </a:ext>
          </a:extLst>
        </xdr:cNvPr>
        <xdr:cNvSpPr txBox="1"/>
      </xdr:nvSpPr>
      <xdr:spPr>
        <a:xfrm>
          <a:off x="2736850" y="201041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鉱・撤</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54</xdr:row>
      <xdr:rowOff>0</xdr:rowOff>
    </xdr:from>
    <xdr:to>
      <xdr:col>4</xdr:col>
      <xdr:colOff>0</xdr:colOff>
      <xdr:row>55</xdr:row>
      <xdr:rowOff>0</xdr:rowOff>
    </xdr:to>
    <xdr:sp macro="" textlink="">
      <xdr:nvSpPr>
        <xdr:cNvPr id="7" name="テキスト ボックス 6">
          <a:extLst>
            <a:ext uri="{FF2B5EF4-FFF2-40B4-BE49-F238E27FC236}">
              <a16:creationId xmlns:a16="http://schemas.microsoft.com/office/drawing/2014/main" id="{00000000-0008-0000-0D00-000007000000}"/>
            </a:ext>
          </a:extLst>
        </xdr:cNvPr>
        <xdr:cNvSpPr txBox="1"/>
      </xdr:nvSpPr>
      <xdr:spPr>
        <a:xfrm>
          <a:off x="2733675" y="8877300"/>
          <a:ext cx="1047750" cy="16192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55</xdr:row>
      <xdr:rowOff>0</xdr:rowOff>
    </xdr:from>
    <xdr:to>
      <xdr:col>4</xdr:col>
      <xdr:colOff>0</xdr:colOff>
      <xdr:row>56</xdr:row>
      <xdr:rowOff>0</xdr:rowOff>
    </xdr:to>
    <xdr:sp macro="" textlink="">
      <xdr:nvSpPr>
        <xdr:cNvPr id="8" name="テキスト ボックス 7">
          <a:extLst>
            <a:ext uri="{FF2B5EF4-FFF2-40B4-BE49-F238E27FC236}">
              <a16:creationId xmlns:a16="http://schemas.microsoft.com/office/drawing/2014/main" id="{00000000-0008-0000-0D00-000008000000}"/>
            </a:ext>
          </a:extLst>
        </xdr:cNvPr>
        <xdr:cNvSpPr txBox="1"/>
      </xdr:nvSpPr>
      <xdr:spPr>
        <a:xfrm>
          <a:off x="2736850" y="214249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鉱・撤</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57</xdr:row>
      <xdr:rowOff>0</xdr:rowOff>
    </xdr:from>
    <xdr:to>
      <xdr:col>4</xdr:col>
      <xdr:colOff>0</xdr:colOff>
      <xdr:row>58</xdr:row>
      <xdr:rowOff>0</xdr:rowOff>
    </xdr:to>
    <xdr:sp macro="" textlink="">
      <xdr:nvSpPr>
        <xdr:cNvPr id="9" name="テキスト ボックス 8">
          <a:extLst>
            <a:ext uri="{FF2B5EF4-FFF2-40B4-BE49-F238E27FC236}">
              <a16:creationId xmlns:a16="http://schemas.microsoft.com/office/drawing/2014/main" id="{00000000-0008-0000-0D00-000009000000}"/>
            </a:ext>
          </a:extLst>
        </xdr:cNvPr>
        <xdr:cNvSpPr txBox="1"/>
      </xdr:nvSpPr>
      <xdr:spPr>
        <a:xfrm>
          <a:off x="2736850" y="232410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ＬＰＧ</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58</xdr:row>
      <xdr:rowOff>0</xdr:rowOff>
    </xdr:from>
    <xdr:to>
      <xdr:col>4</xdr:col>
      <xdr:colOff>0</xdr:colOff>
      <xdr:row>59</xdr:row>
      <xdr:rowOff>0</xdr:rowOff>
    </xdr:to>
    <xdr:sp macro="" textlink="">
      <xdr:nvSpPr>
        <xdr:cNvPr id="10" name="テキスト ボックス 9">
          <a:extLst>
            <a:ext uri="{FF2B5EF4-FFF2-40B4-BE49-F238E27FC236}">
              <a16:creationId xmlns:a16="http://schemas.microsoft.com/office/drawing/2014/main" id="{00000000-0008-0000-0D00-00000A000000}"/>
            </a:ext>
          </a:extLst>
        </xdr:cNvPr>
        <xdr:cNvSpPr txBox="1"/>
      </xdr:nvSpPr>
      <xdr:spPr>
        <a:xfrm>
          <a:off x="2733675" y="9525000"/>
          <a:ext cx="1047750" cy="16192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化学薬</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59</xdr:row>
      <xdr:rowOff>0</xdr:rowOff>
    </xdr:from>
    <xdr:to>
      <xdr:col>4</xdr:col>
      <xdr:colOff>0</xdr:colOff>
      <xdr:row>60</xdr:row>
      <xdr:rowOff>0</xdr:rowOff>
    </xdr:to>
    <xdr:sp macro="" textlink="">
      <xdr:nvSpPr>
        <xdr:cNvPr id="11" name="テキスト ボックス 10">
          <a:extLst>
            <a:ext uri="{FF2B5EF4-FFF2-40B4-BE49-F238E27FC236}">
              <a16:creationId xmlns:a16="http://schemas.microsoft.com/office/drawing/2014/main" id="{00000000-0008-0000-0D00-00000B000000}"/>
            </a:ext>
          </a:extLst>
        </xdr:cNvPr>
        <xdr:cNvSpPr txBox="1"/>
      </xdr:nvSpPr>
      <xdr:spPr>
        <a:xfrm>
          <a:off x="2736850" y="252222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ＬＰＧ</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37</xdr:row>
      <xdr:rowOff>0</xdr:rowOff>
    </xdr:from>
    <xdr:to>
      <xdr:col>4</xdr:col>
      <xdr:colOff>0</xdr:colOff>
      <xdr:row>38</xdr:row>
      <xdr:rowOff>0</xdr:rowOff>
    </xdr:to>
    <xdr:sp macro="" textlink="">
      <xdr:nvSpPr>
        <xdr:cNvPr id="2" name="テキスト ボックス 1">
          <a:extLst>
            <a:ext uri="{FF2B5EF4-FFF2-40B4-BE49-F238E27FC236}">
              <a16:creationId xmlns:a16="http://schemas.microsoft.com/office/drawing/2014/main" id="{00000000-0008-0000-0E00-000002000000}"/>
            </a:ext>
          </a:extLst>
        </xdr:cNvPr>
        <xdr:cNvSpPr txBox="1"/>
      </xdr:nvSpPr>
      <xdr:spPr>
        <a:xfrm>
          <a:off x="2731434" y="6093199"/>
          <a:ext cx="1050551" cy="161084"/>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その他</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38</xdr:row>
      <xdr:rowOff>0</xdr:rowOff>
    </xdr:from>
    <xdr:to>
      <xdr:col>4</xdr:col>
      <xdr:colOff>0</xdr:colOff>
      <xdr:row>39</xdr:row>
      <xdr:rowOff>0</xdr:rowOff>
    </xdr:to>
    <xdr:sp macro="" textlink="">
      <xdr:nvSpPr>
        <xdr:cNvPr id="3" name="テキスト ボックス 2">
          <a:extLst>
            <a:ext uri="{FF2B5EF4-FFF2-40B4-BE49-F238E27FC236}">
              <a16:creationId xmlns:a16="http://schemas.microsoft.com/office/drawing/2014/main" id="{00000000-0008-0000-0E00-000003000000}"/>
            </a:ext>
          </a:extLst>
        </xdr:cNvPr>
        <xdr:cNvSpPr txBox="1"/>
      </xdr:nvSpPr>
      <xdr:spPr>
        <a:xfrm>
          <a:off x="2736850" y="67310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42</xdr:row>
      <xdr:rowOff>0</xdr:rowOff>
    </xdr:from>
    <xdr:to>
      <xdr:col>4</xdr:col>
      <xdr:colOff>0</xdr:colOff>
      <xdr:row>43</xdr:row>
      <xdr:rowOff>0</xdr:rowOff>
    </xdr:to>
    <xdr:sp macro="" textlink="">
      <xdr:nvSpPr>
        <xdr:cNvPr id="4" name="テキスト ボックス 3">
          <a:extLst>
            <a:ext uri="{FF2B5EF4-FFF2-40B4-BE49-F238E27FC236}">
              <a16:creationId xmlns:a16="http://schemas.microsoft.com/office/drawing/2014/main" id="{00000000-0008-0000-0E00-000004000000}"/>
            </a:ext>
          </a:extLst>
        </xdr:cNvPr>
        <xdr:cNvSpPr txBox="1"/>
      </xdr:nvSpPr>
      <xdr:spPr>
        <a:xfrm>
          <a:off x="2736850" y="80518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化学薬</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45</xdr:row>
      <xdr:rowOff>0</xdr:rowOff>
    </xdr:from>
    <xdr:to>
      <xdr:col>4</xdr:col>
      <xdr:colOff>0</xdr:colOff>
      <xdr:row>46</xdr:row>
      <xdr:rowOff>0</xdr:rowOff>
    </xdr:to>
    <xdr:sp macro="" textlink="">
      <xdr:nvSpPr>
        <xdr:cNvPr id="5" name="テキスト ボックス 4">
          <a:extLst>
            <a:ext uri="{FF2B5EF4-FFF2-40B4-BE49-F238E27FC236}">
              <a16:creationId xmlns:a16="http://schemas.microsoft.com/office/drawing/2014/main" id="{00000000-0008-0000-0E00-000005000000}"/>
            </a:ext>
          </a:extLst>
        </xdr:cNvPr>
        <xdr:cNvSpPr txBox="1"/>
      </xdr:nvSpPr>
      <xdr:spPr>
        <a:xfrm>
          <a:off x="2736850" y="105283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化学薬</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51</xdr:row>
      <xdr:rowOff>0</xdr:rowOff>
    </xdr:from>
    <xdr:to>
      <xdr:col>4</xdr:col>
      <xdr:colOff>0</xdr:colOff>
      <xdr:row>52</xdr:row>
      <xdr:rowOff>0</xdr:rowOff>
    </xdr:to>
    <xdr:sp macro="" textlink="">
      <xdr:nvSpPr>
        <xdr:cNvPr id="6" name="テキスト ボックス 5">
          <a:extLst>
            <a:ext uri="{FF2B5EF4-FFF2-40B4-BE49-F238E27FC236}">
              <a16:creationId xmlns:a16="http://schemas.microsoft.com/office/drawing/2014/main" id="{00000000-0008-0000-0E00-000006000000}"/>
            </a:ext>
          </a:extLst>
        </xdr:cNvPr>
        <xdr:cNvSpPr txBox="1"/>
      </xdr:nvSpPr>
      <xdr:spPr>
        <a:xfrm>
          <a:off x="2731434" y="8348382"/>
          <a:ext cx="1050551" cy="161085"/>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52</xdr:row>
      <xdr:rowOff>0</xdr:rowOff>
    </xdr:from>
    <xdr:to>
      <xdr:col>4</xdr:col>
      <xdr:colOff>0</xdr:colOff>
      <xdr:row>53</xdr:row>
      <xdr:rowOff>0</xdr:rowOff>
    </xdr:to>
    <xdr:sp macro="" textlink="">
      <xdr:nvSpPr>
        <xdr:cNvPr id="7" name="テキスト ボックス 6">
          <a:extLst>
            <a:ext uri="{FF2B5EF4-FFF2-40B4-BE49-F238E27FC236}">
              <a16:creationId xmlns:a16="http://schemas.microsoft.com/office/drawing/2014/main" id="{00000000-0008-0000-0E00-000007000000}"/>
            </a:ext>
          </a:extLst>
        </xdr:cNvPr>
        <xdr:cNvSpPr txBox="1"/>
      </xdr:nvSpPr>
      <xdr:spPr>
        <a:xfrm>
          <a:off x="2736850" y="139954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53</xdr:row>
      <xdr:rowOff>0</xdr:rowOff>
    </xdr:from>
    <xdr:to>
      <xdr:col>4</xdr:col>
      <xdr:colOff>0</xdr:colOff>
      <xdr:row>54</xdr:row>
      <xdr:rowOff>0</xdr:rowOff>
    </xdr:to>
    <xdr:sp macro="" textlink="">
      <xdr:nvSpPr>
        <xdr:cNvPr id="8" name="テキスト ボックス 7">
          <a:extLst>
            <a:ext uri="{FF2B5EF4-FFF2-40B4-BE49-F238E27FC236}">
              <a16:creationId xmlns:a16="http://schemas.microsoft.com/office/drawing/2014/main" id="{00000000-0008-0000-0E00-000008000000}"/>
            </a:ext>
          </a:extLst>
        </xdr:cNvPr>
        <xdr:cNvSpPr txBox="1"/>
      </xdr:nvSpPr>
      <xdr:spPr>
        <a:xfrm>
          <a:off x="2736850" y="143256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54</xdr:row>
      <xdr:rowOff>0</xdr:rowOff>
    </xdr:from>
    <xdr:to>
      <xdr:col>4</xdr:col>
      <xdr:colOff>0</xdr:colOff>
      <xdr:row>55</xdr:row>
      <xdr:rowOff>0</xdr:rowOff>
    </xdr:to>
    <xdr:sp macro="" textlink="">
      <xdr:nvSpPr>
        <xdr:cNvPr id="9" name="テキスト ボックス 8">
          <a:extLst>
            <a:ext uri="{FF2B5EF4-FFF2-40B4-BE49-F238E27FC236}">
              <a16:creationId xmlns:a16="http://schemas.microsoft.com/office/drawing/2014/main" id="{00000000-0008-0000-0E00-000009000000}"/>
            </a:ext>
          </a:extLst>
        </xdr:cNvPr>
        <xdr:cNvSpPr txBox="1"/>
      </xdr:nvSpPr>
      <xdr:spPr>
        <a:xfrm>
          <a:off x="2736850" y="144907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鉱・撤</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55</xdr:row>
      <xdr:rowOff>0</xdr:rowOff>
    </xdr:from>
    <xdr:to>
      <xdr:col>4</xdr:col>
      <xdr:colOff>0</xdr:colOff>
      <xdr:row>56</xdr:row>
      <xdr:rowOff>0</xdr:rowOff>
    </xdr:to>
    <xdr:sp macro="" textlink="">
      <xdr:nvSpPr>
        <xdr:cNvPr id="10" name="テキスト ボックス 9">
          <a:extLst>
            <a:ext uri="{FF2B5EF4-FFF2-40B4-BE49-F238E27FC236}">
              <a16:creationId xmlns:a16="http://schemas.microsoft.com/office/drawing/2014/main" id="{00000000-0008-0000-0E00-00000A000000}"/>
            </a:ext>
          </a:extLst>
        </xdr:cNvPr>
        <xdr:cNvSpPr txBox="1"/>
      </xdr:nvSpPr>
      <xdr:spPr>
        <a:xfrm>
          <a:off x="2731434" y="8992721"/>
          <a:ext cx="1050551" cy="161084"/>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56</xdr:row>
      <xdr:rowOff>0</xdr:rowOff>
    </xdr:from>
    <xdr:to>
      <xdr:col>4</xdr:col>
      <xdr:colOff>0</xdr:colOff>
      <xdr:row>57</xdr:row>
      <xdr:rowOff>0</xdr:rowOff>
    </xdr:to>
    <xdr:sp macro="" textlink="">
      <xdr:nvSpPr>
        <xdr:cNvPr id="11" name="テキスト ボックス 10">
          <a:extLst>
            <a:ext uri="{FF2B5EF4-FFF2-40B4-BE49-F238E27FC236}">
              <a16:creationId xmlns:a16="http://schemas.microsoft.com/office/drawing/2014/main" id="{00000000-0008-0000-0E00-00000B000000}"/>
            </a:ext>
          </a:extLst>
        </xdr:cNvPr>
        <xdr:cNvSpPr txBox="1"/>
      </xdr:nvSpPr>
      <xdr:spPr>
        <a:xfrm>
          <a:off x="2736850" y="158115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ｺﾝﾃﾅ</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57</xdr:row>
      <xdr:rowOff>0</xdr:rowOff>
    </xdr:from>
    <xdr:to>
      <xdr:col>4</xdr:col>
      <xdr:colOff>0</xdr:colOff>
      <xdr:row>58</xdr:row>
      <xdr:rowOff>0</xdr:rowOff>
    </xdr:to>
    <xdr:sp macro="" textlink="">
      <xdr:nvSpPr>
        <xdr:cNvPr id="12" name="テキスト ボックス 11">
          <a:extLst>
            <a:ext uri="{FF2B5EF4-FFF2-40B4-BE49-F238E27FC236}">
              <a16:creationId xmlns:a16="http://schemas.microsoft.com/office/drawing/2014/main" id="{00000000-0008-0000-0E00-00000C000000}"/>
            </a:ext>
          </a:extLst>
        </xdr:cNvPr>
        <xdr:cNvSpPr txBox="1"/>
      </xdr:nvSpPr>
      <xdr:spPr>
        <a:xfrm>
          <a:off x="2736850" y="159766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鉱・撤</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59</xdr:row>
      <xdr:rowOff>0</xdr:rowOff>
    </xdr:from>
    <xdr:to>
      <xdr:col>4</xdr:col>
      <xdr:colOff>0</xdr:colOff>
      <xdr:row>60</xdr:row>
      <xdr:rowOff>0</xdr:rowOff>
    </xdr:to>
    <xdr:sp macro="" textlink="">
      <xdr:nvSpPr>
        <xdr:cNvPr id="13" name="テキスト ボックス 12">
          <a:extLst>
            <a:ext uri="{FF2B5EF4-FFF2-40B4-BE49-F238E27FC236}">
              <a16:creationId xmlns:a16="http://schemas.microsoft.com/office/drawing/2014/main" id="{00000000-0008-0000-0E00-00000D000000}"/>
            </a:ext>
          </a:extLst>
        </xdr:cNvPr>
        <xdr:cNvSpPr txBox="1"/>
      </xdr:nvSpPr>
      <xdr:spPr>
        <a:xfrm>
          <a:off x="2736850" y="1977390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ＬＰＧ</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1339957</xdr:colOff>
      <xdr:row>37</xdr:row>
      <xdr:rowOff>0</xdr:rowOff>
    </xdr:from>
    <xdr:to>
      <xdr:col>4</xdr:col>
      <xdr:colOff>0</xdr:colOff>
      <xdr:row>37</xdr:row>
      <xdr:rowOff>161440</xdr:rowOff>
    </xdr:to>
    <xdr:sp macro="" textlink="">
      <xdr:nvSpPr>
        <xdr:cNvPr id="2" name="テキスト ボックス 1">
          <a:extLst>
            <a:ext uri="{FF2B5EF4-FFF2-40B4-BE49-F238E27FC236}">
              <a16:creationId xmlns:a16="http://schemas.microsoft.com/office/drawing/2014/main" id="{00000000-0008-0000-0F00-000002000000}"/>
            </a:ext>
          </a:extLst>
        </xdr:cNvPr>
        <xdr:cNvSpPr txBox="1"/>
      </xdr:nvSpPr>
      <xdr:spPr>
        <a:xfrm>
          <a:off x="2728347" y="6142818"/>
          <a:ext cx="1049365" cy="16144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(RORO)</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2</xdr:col>
      <xdr:colOff>1339957</xdr:colOff>
      <xdr:row>45</xdr:row>
      <xdr:rowOff>0</xdr:rowOff>
    </xdr:from>
    <xdr:to>
      <xdr:col>4</xdr:col>
      <xdr:colOff>0</xdr:colOff>
      <xdr:row>46</xdr:row>
      <xdr:rowOff>0</xdr:rowOff>
    </xdr:to>
    <xdr:sp macro="" textlink="">
      <xdr:nvSpPr>
        <xdr:cNvPr id="4" name="テキスト ボックス 3">
          <a:extLst>
            <a:ext uri="{FF2B5EF4-FFF2-40B4-BE49-F238E27FC236}">
              <a16:creationId xmlns:a16="http://schemas.microsoft.com/office/drawing/2014/main" id="{00000000-0008-0000-0F00-000004000000}"/>
            </a:ext>
          </a:extLst>
        </xdr:cNvPr>
        <xdr:cNvSpPr txBox="1"/>
      </xdr:nvSpPr>
      <xdr:spPr>
        <a:xfrm>
          <a:off x="2728347" y="7434343"/>
          <a:ext cx="1049365" cy="161441"/>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46</xdr:row>
      <xdr:rowOff>0</xdr:rowOff>
    </xdr:from>
    <xdr:to>
      <xdr:col>4</xdr:col>
      <xdr:colOff>0</xdr:colOff>
      <xdr:row>47</xdr:row>
      <xdr:rowOff>0</xdr:rowOff>
    </xdr:to>
    <xdr:sp macro="" textlink="">
      <xdr:nvSpPr>
        <xdr:cNvPr id="6" name="テキスト ボックス 5">
          <a:extLst>
            <a:ext uri="{FF2B5EF4-FFF2-40B4-BE49-F238E27FC236}">
              <a16:creationId xmlns:a16="http://schemas.microsoft.com/office/drawing/2014/main" id="{00000000-0008-0000-0F00-000006000000}"/>
            </a:ext>
          </a:extLst>
        </xdr:cNvPr>
        <xdr:cNvSpPr txBox="1"/>
      </xdr:nvSpPr>
      <xdr:spPr>
        <a:xfrm>
          <a:off x="2736850" y="1089025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47</xdr:row>
      <xdr:rowOff>0</xdr:rowOff>
    </xdr:from>
    <xdr:to>
      <xdr:col>4</xdr:col>
      <xdr:colOff>0</xdr:colOff>
      <xdr:row>48</xdr:row>
      <xdr:rowOff>0</xdr:rowOff>
    </xdr:to>
    <xdr:sp macro="" textlink="">
      <xdr:nvSpPr>
        <xdr:cNvPr id="8" name="テキスト ボックス 7">
          <a:extLst>
            <a:ext uri="{FF2B5EF4-FFF2-40B4-BE49-F238E27FC236}">
              <a16:creationId xmlns:a16="http://schemas.microsoft.com/office/drawing/2014/main" id="{00000000-0008-0000-0F00-000008000000}"/>
            </a:ext>
          </a:extLst>
        </xdr:cNvPr>
        <xdr:cNvSpPr txBox="1"/>
      </xdr:nvSpPr>
      <xdr:spPr>
        <a:xfrm>
          <a:off x="2736850" y="1122045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2</xdr:col>
      <xdr:colOff>1339957</xdr:colOff>
      <xdr:row>48</xdr:row>
      <xdr:rowOff>0</xdr:rowOff>
    </xdr:from>
    <xdr:to>
      <xdr:col>4</xdr:col>
      <xdr:colOff>0</xdr:colOff>
      <xdr:row>49</xdr:row>
      <xdr:rowOff>0</xdr:rowOff>
    </xdr:to>
    <xdr:sp macro="" textlink="">
      <xdr:nvSpPr>
        <xdr:cNvPr id="10" name="テキスト ボックス 9">
          <a:extLst>
            <a:ext uri="{FF2B5EF4-FFF2-40B4-BE49-F238E27FC236}">
              <a16:creationId xmlns:a16="http://schemas.microsoft.com/office/drawing/2014/main" id="{00000000-0008-0000-0F00-00000A000000}"/>
            </a:ext>
          </a:extLst>
        </xdr:cNvPr>
        <xdr:cNvSpPr txBox="1"/>
      </xdr:nvSpPr>
      <xdr:spPr>
        <a:xfrm>
          <a:off x="2728347" y="7918665"/>
          <a:ext cx="1049365" cy="161441"/>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撤積</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49</xdr:row>
      <xdr:rowOff>0</xdr:rowOff>
    </xdr:from>
    <xdr:to>
      <xdr:col>4</xdr:col>
      <xdr:colOff>0</xdr:colOff>
      <xdr:row>50</xdr:row>
      <xdr:rowOff>0</xdr:rowOff>
    </xdr:to>
    <xdr:sp macro="" textlink="">
      <xdr:nvSpPr>
        <xdr:cNvPr id="12" name="テキスト ボックス 11">
          <a:extLst>
            <a:ext uri="{FF2B5EF4-FFF2-40B4-BE49-F238E27FC236}">
              <a16:creationId xmlns:a16="http://schemas.microsoft.com/office/drawing/2014/main" id="{00000000-0008-0000-0F00-00000C000000}"/>
            </a:ext>
          </a:extLst>
        </xdr:cNvPr>
        <xdr:cNvSpPr txBox="1"/>
      </xdr:nvSpPr>
      <xdr:spPr>
        <a:xfrm>
          <a:off x="2736850" y="1254125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自動車</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50</xdr:row>
      <xdr:rowOff>0</xdr:rowOff>
    </xdr:from>
    <xdr:to>
      <xdr:col>4</xdr:col>
      <xdr:colOff>0</xdr:colOff>
      <xdr:row>51</xdr:row>
      <xdr:rowOff>0</xdr:rowOff>
    </xdr:to>
    <xdr:sp macro="" textlink="">
      <xdr:nvSpPr>
        <xdr:cNvPr id="14" name="テキスト ボックス 13">
          <a:extLst>
            <a:ext uri="{FF2B5EF4-FFF2-40B4-BE49-F238E27FC236}">
              <a16:creationId xmlns:a16="http://schemas.microsoft.com/office/drawing/2014/main" id="{00000000-0008-0000-0F00-00000E000000}"/>
            </a:ext>
          </a:extLst>
        </xdr:cNvPr>
        <xdr:cNvSpPr txBox="1"/>
      </xdr:nvSpPr>
      <xdr:spPr>
        <a:xfrm>
          <a:off x="2736850" y="1270635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鉱・撤</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52</xdr:row>
      <xdr:rowOff>0</xdr:rowOff>
    </xdr:from>
    <xdr:to>
      <xdr:col>4</xdr:col>
      <xdr:colOff>0</xdr:colOff>
      <xdr:row>53</xdr:row>
      <xdr:rowOff>0</xdr:rowOff>
    </xdr:to>
    <xdr:sp macro="" textlink="">
      <xdr:nvSpPr>
        <xdr:cNvPr id="16" name="テキスト ボックス 15">
          <a:extLst>
            <a:ext uri="{FF2B5EF4-FFF2-40B4-BE49-F238E27FC236}">
              <a16:creationId xmlns:a16="http://schemas.microsoft.com/office/drawing/2014/main" id="{00000000-0008-0000-0F00-000010000000}"/>
            </a:ext>
          </a:extLst>
        </xdr:cNvPr>
        <xdr:cNvSpPr txBox="1"/>
      </xdr:nvSpPr>
      <xdr:spPr>
        <a:xfrm>
          <a:off x="2736850" y="1518285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化学薬</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2</xdr:col>
      <xdr:colOff>1339957</xdr:colOff>
      <xdr:row>53</xdr:row>
      <xdr:rowOff>0</xdr:rowOff>
    </xdr:from>
    <xdr:to>
      <xdr:col>4</xdr:col>
      <xdr:colOff>0</xdr:colOff>
      <xdr:row>54</xdr:row>
      <xdr:rowOff>0</xdr:rowOff>
    </xdr:to>
    <xdr:sp macro="" textlink="">
      <xdr:nvSpPr>
        <xdr:cNvPr id="18" name="テキスト ボックス 17">
          <a:extLst>
            <a:ext uri="{FF2B5EF4-FFF2-40B4-BE49-F238E27FC236}">
              <a16:creationId xmlns:a16="http://schemas.microsoft.com/office/drawing/2014/main" id="{00000000-0008-0000-0F00-000012000000}"/>
            </a:ext>
          </a:extLst>
        </xdr:cNvPr>
        <xdr:cNvSpPr txBox="1"/>
      </xdr:nvSpPr>
      <xdr:spPr>
        <a:xfrm>
          <a:off x="2728347" y="8725869"/>
          <a:ext cx="1049365" cy="16144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化学薬</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twoCellAnchor>
    <xdr:from>
      <xdr:col>3</xdr:col>
      <xdr:colOff>0</xdr:colOff>
      <xdr:row>54</xdr:row>
      <xdr:rowOff>0</xdr:rowOff>
    </xdr:from>
    <xdr:to>
      <xdr:col>4</xdr:col>
      <xdr:colOff>0</xdr:colOff>
      <xdr:row>55</xdr:row>
      <xdr:rowOff>0</xdr:rowOff>
    </xdr:to>
    <xdr:sp macro="" textlink="">
      <xdr:nvSpPr>
        <xdr:cNvPr id="20" name="テキスト ボックス 19">
          <a:extLst>
            <a:ext uri="{FF2B5EF4-FFF2-40B4-BE49-F238E27FC236}">
              <a16:creationId xmlns:a16="http://schemas.microsoft.com/office/drawing/2014/main" id="{00000000-0008-0000-0F00-000014000000}"/>
            </a:ext>
          </a:extLst>
        </xdr:cNvPr>
        <xdr:cNvSpPr txBox="1"/>
      </xdr:nvSpPr>
      <xdr:spPr>
        <a:xfrm>
          <a:off x="2736850" y="16338550"/>
          <a:ext cx="1047750" cy="1651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ap="flat" cmpd="sng" algn="ctr">
              <a:solidFill>
                <a:schemeClr val="lt1">
                  <a:shade val="50000"/>
                </a:schemeClr>
              </a:solidFill>
              <a:prstDash val="solid"/>
              <a:round/>
              <a:headEnd type="none" w="med" len="med"/>
              <a:tailEnd type="none" w="med" len="med"/>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38100" tIns="0" rIns="0" bIns="0" rtlCol="0" anchor="ctr"/>
        <a:lstStyle/>
        <a:p>
          <a:r>
            <a:rPr kumimoji="1" lang="en-US" altLang="ja-JP" sz="800" b="0" i="0" u="none" strike="noStrike" baseline="0">
              <a:solidFill>
                <a:srgbClr val="000000"/>
              </a:solidFill>
              <a:latin typeface="ＭＳ Ｐゴシック" panose="020B0600070205080204" pitchFamily="50" charset="-128"/>
            </a:rPr>
            <a:t>(</a:t>
          </a:r>
          <a:r>
            <a:rPr kumimoji="1" lang="ja-JP" altLang="en-US" sz="800" b="0" i="0" u="none" strike="noStrike" baseline="0">
              <a:solidFill>
                <a:srgbClr val="000000"/>
              </a:solidFill>
              <a:latin typeface="ＭＳ Ｐゴシック" panose="020B0600070205080204" pitchFamily="50" charset="-128"/>
            </a:rPr>
            <a:t>ＬＰＧ</a:t>
          </a:r>
          <a:r>
            <a:rPr kumimoji="1" lang="en-US" altLang="ja-JP" sz="800" b="0" i="0" u="none" strike="noStrike" baseline="0">
              <a:solidFill>
                <a:srgbClr val="000000"/>
              </a:solidFill>
              <a:latin typeface="ＭＳ Ｐゴシック" panose="020B0600070205080204" pitchFamily="50" charset="-128"/>
            </a:rPr>
            <a:t>)</a:t>
          </a:r>
          <a:endParaRPr kumimoji="1" lang="ja-JP" altLang="en-US" sz="800" b="0" i="0" u="none" strike="noStrike" baseline="0">
            <a:solidFill>
              <a:srgbClr val="000000"/>
            </a:solidFill>
            <a:latin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279" Type="http://schemas.openxmlformats.org/officeDocument/2006/relationships/ctrlProp" Target="../ctrlProps/ctrlProp276.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248" Type="http://schemas.openxmlformats.org/officeDocument/2006/relationships/ctrlProp" Target="../ctrlProps/ctrlProp245.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5.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3.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258" Type="http://schemas.openxmlformats.org/officeDocument/2006/relationships/ctrlProp" Target="../ctrlProps/ctrlProp25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6" Type="http://schemas.openxmlformats.org/officeDocument/2006/relationships/ctrlProp" Target="../ctrlProps/ctrlProp3.xml"/><Relationship Id="rId238" Type="http://schemas.openxmlformats.org/officeDocument/2006/relationships/ctrlProp" Target="../ctrlProps/ctrlProp235.xml"/><Relationship Id="rId291" Type="http://schemas.openxmlformats.org/officeDocument/2006/relationships/ctrlProp" Target="../ctrlProps/ctrlProp288.xml"/><Relationship Id="rId305" Type="http://schemas.openxmlformats.org/officeDocument/2006/relationships/ctrlProp" Target="../ctrlProps/ctrlProp302.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3ED7B-6B87-46E0-974E-5BB9CA3DEAB8}">
  <dimension ref="A1:Y29"/>
  <sheetViews>
    <sheetView showGridLines="0" view="pageBreakPreview" zoomScale="80" zoomScaleNormal="75" zoomScaleSheetLayoutView="80" workbookViewId="0">
      <selection activeCell="M3" sqref="M3"/>
    </sheetView>
  </sheetViews>
  <sheetFormatPr defaultColWidth="3.36328125" defaultRowHeight="13"/>
  <sheetData>
    <row r="1" spans="1:25">
      <c r="A1" s="34"/>
      <c r="B1" s="34"/>
      <c r="C1" s="34"/>
      <c r="D1" s="34"/>
      <c r="E1" s="34"/>
      <c r="F1" s="34"/>
      <c r="G1" s="34"/>
      <c r="H1" s="34"/>
      <c r="I1" s="34"/>
      <c r="J1" s="34"/>
      <c r="K1" s="34"/>
      <c r="L1" s="34"/>
      <c r="M1" s="34"/>
      <c r="N1" s="34"/>
      <c r="O1" s="34"/>
      <c r="P1" s="34"/>
      <c r="Q1" s="34"/>
      <c r="R1" s="34"/>
      <c r="S1" s="34"/>
      <c r="T1" s="34"/>
      <c r="U1" s="34"/>
      <c r="V1" s="34"/>
      <c r="W1" s="34"/>
      <c r="X1" s="34"/>
    </row>
    <row r="2" spans="1:25">
      <c r="A2" s="34"/>
      <c r="B2" s="34"/>
      <c r="C2" s="34"/>
      <c r="D2" s="34"/>
      <c r="E2" s="34"/>
      <c r="F2" s="34"/>
      <c r="G2" s="34"/>
      <c r="H2" s="34"/>
      <c r="I2" s="34"/>
      <c r="J2" s="34"/>
      <c r="K2" s="34"/>
      <c r="L2" s="34"/>
      <c r="M2" s="34"/>
      <c r="N2" s="34"/>
      <c r="O2" s="34"/>
      <c r="P2" s="34"/>
      <c r="Q2" s="34"/>
      <c r="R2" s="34"/>
      <c r="S2" s="34"/>
      <c r="T2" s="34"/>
      <c r="U2" s="34"/>
      <c r="V2" s="34"/>
      <c r="W2" s="34"/>
      <c r="X2" s="34"/>
    </row>
    <row r="3" spans="1:25">
      <c r="A3" s="34"/>
      <c r="B3" s="34"/>
      <c r="C3" s="34"/>
      <c r="D3" s="34"/>
      <c r="E3" s="34"/>
      <c r="F3" s="34"/>
      <c r="G3" s="34"/>
      <c r="H3" s="34"/>
      <c r="I3" s="34"/>
      <c r="J3" s="34"/>
      <c r="K3" s="34"/>
      <c r="L3" s="34"/>
      <c r="M3" s="34"/>
      <c r="N3" s="34"/>
      <c r="O3" s="34"/>
      <c r="P3" s="34"/>
      <c r="Q3" s="34"/>
      <c r="R3" s="34"/>
      <c r="S3" s="34"/>
      <c r="T3" s="34"/>
      <c r="U3" s="34"/>
      <c r="V3" s="34"/>
      <c r="W3" s="34"/>
      <c r="X3" s="34"/>
    </row>
    <row r="4" spans="1:25">
      <c r="A4" s="34"/>
      <c r="B4" s="34"/>
      <c r="C4" s="34"/>
      <c r="D4" s="34"/>
      <c r="E4" s="34"/>
      <c r="F4" s="34"/>
      <c r="G4" s="34"/>
      <c r="H4" s="34"/>
      <c r="I4" s="34"/>
      <c r="J4" s="34"/>
      <c r="K4" s="34"/>
      <c r="L4" s="34"/>
      <c r="M4" s="34"/>
      <c r="N4" s="34"/>
      <c r="O4" s="34"/>
      <c r="P4" s="34"/>
      <c r="Q4" s="34"/>
      <c r="R4" s="34"/>
      <c r="S4" s="34"/>
      <c r="T4" s="34"/>
      <c r="U4" s="34"/>
      <c r="V4" s="34"/>
      <c r="W4" s="34"/>
      <c r="X4" s="34"/>
    </row>
    <row r="5" spans="1:25">
      <c r="A5" s="34"/>
      <c r="B5" s="34"/>
      <c r="C5" s="34"/>
      <c r="D5" s="34"/>
      <c r="E5" s="34"/>
      <c r="F5" s="34"/>
      <c r="G5" s="34"/>
      <c r="H5" s="34"/>
      <c r="I5" s="34"/>
      <c r="J5" s="34"/>
      <c r="K5" s="34"/>
      <c r="L5" s="34"/>
      <c r="M5" s="34"/>
      <c r="N5" s="34"/>
      <c r="O5" s="34"/>
      <c r="P5" s="34"/>
      <c r="Q5" s="34"/>
      <c r="R5" s="34"/>
      <c r="S5" s="34"/>
      <c r="T5" s="34"/>
      <c r="U5" s="34"/>
      <c r="V5" s="34"/>
      <c r="W5" s="34"/>
      <c r="X5" s="34"/>
    </row>
    <row r="6" spans="1:25">
      <c r="A6" s="34"/>
      <c r="B6" s="34"/>
      <c r="C6" s="34"/>
      <c r="D6" s="34"/>
      <c r="E6" s="34"/>
      <c r="F6" s="34"/>
      <c r="G6" s="34"/>
      <c r="H6" s="34"/>
      <c r="I6" s="34"/>
      <c r="J6" s="34"/>
      <c r="K6" s="34"/>
      <c r="L6" s="34"/>
      <c r="M6" s="34"/>
      <c r="N6" s="34"/>
      <c r="O6" s="34"/>
      <c r="P6" s="34"/>
      <c r="Q6" s="34"/>
      <c r="R6" s="34"/>
      <c r="S6" s="34"/>
      <c r="T6" s="34"/>
      <c r="U6" s="34"/>
      <c r="V6" s="34"/>
      <c r="W6" s="34"/>
      <c r="X6" s="34"/>
    </row>
    <row r="7" spans="1:25" ht="25.5">
      <c r="A7" s="34"/>
      <c r="B7" s="34"/>
      <c r="C7" s="36" t="s">
        <v>85</v>
      </c>
      <c r="D7" s="34"/>
      <c r="E7" s="34"/>
      <c r="F7" s="34"/>
      <c r="G7" s="34"/>
      <c r="H7" s="34"/>
      <c r="I7" s="34"/>
      <c r="J7" s="34"/>
      <c r="K7" s="34"/>
      <c r="L7" s="34"/>
      <c r="M7" s="34"/>
      <c r="N7" s="34"/>
      <c r="O7" s="34"/>
      <c r="P7" s="34"/>
      <c r="Q7" s="34"/>
      <c r="R7" s="34"/>
      <c r="S7" s="34"/>
      <c r="T7" s="34"/>
      <c r="U7" s="34"/>
      <c r="V7" s="34"/>
      <c r="W7" s="34"/>
      <c r="X7" s="34"/>
    </row>
    <row r="8" spans="1:25">
      <c r="A8" s="34"/>
      <c r="B8" s="34"/>
      <c r="C8" s="34"/>
      <c r="D8" s="34"/>
      <c r="E8" s="34"/>
      <c r="F8" s="34"/>
      <c r="G8" s="34"/>
      <c r="H8" s="34"/>
      <c r="I8" s="34"/>
      <c r="J8" s="34"/>
      <c r="K8" s="34"/>
      <c r="L8" s="34"/>
      <c r="M8" s="34"/>
      <c r="N8" s="34"/>
      <c r="O8" s="34"/>
      <c r="P8" s="34"/>
      <c r="Q8" s="34"/>
      <c r="R8" s="34"/>
      <c r="S8" s="34"/>
      <c r="T8" s="34"/>
      <c r="U8" s="34"/>
      <c r="V8" s="34"/>
      <c r="W8" s="34"/>
      <c r="X8" s="34"/>
    </row>
    <row r="9" spans="1:25">
      <c r="A9" s="34"/>
      <c r="B9" s="34"/>
      <c r="C9" s="34"/>
      <c r="D9" s="34"/>
      <c r="E9" s="34"/>
      <c r="F9" s="34"/>
      <c r="G9" s="34"/>
      <c r="H9" s="34"/>
      <c r="I9" s="34"/>
      <c r="J9" s="34"/>
      <c r="K9" s="34"/>
      <c r="L9" s="34"/>
      <c r="M9" s="34"/>
      <c r="N9" s="34"/>
      <c r="O9" s="34"/>
      <c r="P9" s="34"/>
      <c r="Q9" s="34"/>
      <c r="R9" s="34"/>
      <c r="S9" s="34"/>
      <c r="T9" s="34"/>
      <c r="U9" s="34"/>
      <c r="V9" s="34"/>
      <c r="W9" s="34"/>
      <c r="X9" s="34"/>
    </row>
    <row r="10" spans="1:25" ht="44">
      <c r="A10" s="471" t="s">
        <v>101</v>
      </c>
      <c r="B10" s="471"/>
      <c r="C10" s="471"/>
      <c r="D10" s="471"/>
      <c r="E10" s="471"/>
      <c r="F10" s="471"/>
      <c r="G10" s="471"/>
      <c r="H10" s="471"/>
      <c r="I10" s="471"/>
      <c r="J10" s="471"/>
      <c r="K10" s="471"/>
      <c r="L10" s="471"/>
      <c r="M10" s="471"/>
      <c r="N10" s="471"/>
      <c r="O10" s="471"/>
      <c r="P10" s="471"/>
      <c r="Q10" s="471"/>
      <c r="R10" s="471"/>
      <c r="S10" s="471"/>
      <c r="T10" s="471"/>
      <c r="U10" s="471"/>
      <c r="V10" s="471"/>
      <c r="W10" s="471"/>
      <c r="X10" s="471"/>
      <c r="Y10" s="471"/>
    </row>
    <row r="11" spans="1:25">
      <c r="A11" s="34"/>
      <c r="B11" s="34"/>
      <c r="C11" s="34"/>
      <c r="D11" s="34"/>
      <c r="E11" s="34"/>
      <c r="F11" s="34"/>
      <c r="G11" s="34"/>
      <c r="H11" s="34"/>
      <c r="I11" s="34"/>
      <c r="J11" s="34"/>
      <c r="K11" s="34"/>
      <c r="L11" s="34"/>
      <c r="M11" s="34"/>
      <c r="N11" s="34"/>
      <c r="O11" s="34"/>
      <c r="P11" s="34"/>
      <c r="Q11" s="34"/>
      <c r="R11" s="34"/>
      <c r="S11" s="34"/>
      <c r="T11" s="34"/>
      <c r="U11" s="34"/>
      <c r="V11" s="34"/>
      <c r="W11" s="34"/>
      <c r="X11" s="34"/>
    </row>
    <row r="12" spans="1:25">
      <c r="A12" s="34"/>
      <c r="B12" s="34"/>
      <c r="C12" s="34"/>
      <c r="D12" s="34"/>
      <c r="E12" s="34"/>
      <c r="F12" s="34"/>
      <c r="G12" s="34"/>
      <c r="H12" s="34"/>
      <c r="I12" s="34"/>
      <c r="J12" s="34"/>
      <c r="K12" s="34"/>
      <c r="L12" s="34"/>
      <c r="M12" s="34"/>
      <c r="N12" s="34"/>
      <c r="O12" s="34"/>
      <c r="P12" s="34"/>
      <c r="Q12" s="34"/>
      <c r="R12" s="34"/>
      <c r="S12" s="34"/>
      <c r="T12" s="34"/>
      <c r="U12" s="34"/>
      <c r="V12" s="34"/>
      <c r="W12" s="34"/>
      <c r="X12" s="34"/>
    </row>
    <row r="13" spans="1:25">
      <c r="A13" s="34"/>
      <c r="B13" s="34"/>
      <c r="C13" s="34"/>
      <c r="D13" s="34"/>
      <c r="E13" s="34"/>
      <c r="F13" s="34"/>
      <c r="G13" s="34"/>
      <c r="H13" s="34"/>
      <c r="I13" s="34"/>
      <c r="J13" s="34"/>
      <c r="K13" s="34"/>
      <c r="L13" s="34"/>
      <c r="M13" s="34"/>
      <c r="N13" s="34"/>
      <c r="O13" s="34"/>
      <c r="P13" s="34"/>
      <c r="Q13" s="34"/>
      <c r="R13" s="34"/>
      <c r="S13" s="34"/>
      <c r="T13" s="34"/>
      <c r="U13" s="34"/>
      <c r="V13" s="34"/>
      <c r="W13" s="34"/>
      <c r="X13" s="34"/>
    </row>
    <row r="14" spans="1:25" ht="14">
      <c r="A14" s="34"/>
      <c r="B14" s="34"/>
      <c r="C14" s="35"/>
      <c r="D14" s="34"/>
      <c r="E14" s="34"/>
      <c r="F14" s="34"/>
      <c r="G14" s="34"/>
      <c r="H14" s="34"/>
      <c r="I14" s="34"/>
      <c r="J14" s="34"/>
      <c r="K14" s="34"/>
      <c r="L14" s="34"/>
      <c r="M14" s="34"/>
      <c r="N14" s="34"/>
      <c r="O14" s="34"/>
      <c r="P14" s="34"/>
      <c r="Q14" s="34"/>
      <c r="R14" s="34"/>
      <c r="S14" s="34"/>
      <c r="T14" s="34"/>
      <c r="U14" s="34"/>
      <c r="V14" s="34"/>
      <c r="W14" s="34"/>
      <c r="X14" s="34"/>
    </row>
    <row r="15" spans="1:25" ht="23.5">
      <c r="A15" s="472" t="s">
        <v>281</v>
      </c>
      <c r="B15" s="472"/>
      <c r="C15" s="472"/>
      <c r="D15" s="472"/>
      <c r="E15" s="472"/>
      <c r="F15" s="472"/>
      <c r="G15" s="472"/>
      <c r="H15" s="472"/>
      <c r="I15" s="472"/>
      <c r="J15" s="472"/>
      <c r="K15" s="472"/>
      <c r="L15" s="472"/>
      <c r="M15" s="472"/>
      <c r="N15" s="472"/>
      <c r="O15" s="472"/>
      <c r="P15" s="472"/>
      <c r="Q15" s="472"/>
      <c r="R15" s="472"/>
      <c r="S15" s="472"/>
      <c r="T15" s="472"/>
      <c r="U15" s="472"/>
      <c r="V15" s="472"/>
      <c r="W15" s="472"/>
      <c r="X15" s="472"/>
      <c r="Y15" s="472"/>
    </row>
    <row r="16" spans="1:25" ht="14.25" customHeight="1">
      <c r="A16" s="470"/>
      <c r="B16" s="470"/>
      <c r="C16" s="470"/>
      <c r="D16" s="470"/>
      <c r="E16" s="470"/>
      <c r="F16" s="470"/>
      <c r="G16" s="470"/>
      <c r="H16" s="470"/>
      <c r="I16" s="470"/>
      <c r="J16" s="470"/>
      <c r="K16" s="470"/>
      <c r="L16" s="470"/>
      <c r="M16" s="470"/>
      <c r="N16" s="470"/>
      <c r="O16" s="470"/>
      <c r="P16" s="470"/>
      <c r="Q16" s="470"/>
      <c r="R16" s="470"/>
      <c r="S16" s="470"/>
      <c r="T16" s="470"/>
      <c r="U16" s="470"/>
      <c r="V16" s="470"/>
      <c r="W16" s="470"/>
      <c r="X16" s="470"/>
      <c r="Y16" s="470"/>
    </row>
    <row r="17" spans="1:25" ht="8.25" customHeight="1">
      <c r="A17" s="34"/>
      <c r="B17" s="34"/>
      <c r="C17" s="35"/>
      <c r="D17" s="34"/>
      <c r="E17" s="34"/>
      <c r="F17" s="34"/>
      <c r="G17" s="34"/>
      <c r="H17" s="34"/>
      <c r="I17" s="34"/>
      <c r="J17" s="34"/>
      <c r="K17" s="34"/>
      <c r="L17" s="34"/>
      <c r="M17" s="34"/>
      <c r="N17" s="34"/>
      <c r="O17" s="34"/>
      <c r="P17" s="34"/>
      <c r="Q17" s="34"/>
      <c r="R17" s="34"/>
      <c r="S17" s="34"/>
      <c r="T17" s="34"/>
      <c r="U17" s="34"/>
      <c r="V17" s="34"/>
      <c r="W17" s="34"/>
      <c r="X17" s="34"/>
    </row>
    <row r="18" spans="1:25" ht="23.5">
      <c r="A18" s="472"/>
      <c r="B18" s="472"/>
      <c r="C18" s="472"/>
      <c r="D18" s="472"/>
      <c r="E18" s="472"/>
      <c r="F18" s="472"/>
      <c r="G18" s="472"/>
      <c r="H18" s="472"/>
      <c r="I18" s="472"/>
      <c r="J18" s="472"/>
      <c r="K18" s="472"/>
      <c r="L18" s="472"/>
      <c r="M18" s="472"/>
      <c r="N18" s="472"/>
      <c r="O18" s="472"/>
      <c r="P18" s="472"/>
      <c r="Q18" s="472"/>
      <c r="R18" s="472"/>
      <c r="S18" s="472"/>
      <c r="T18" s="472"/>
      <c r="U18" s="472"/>
      <c r="V18" s="472"/>
      <c r="W18" s="472"/>
      <c r="X18" s="472"/>
      <c r="Y18" s="472"/>
    </row>
    <row r="19" spans="1:25">
      <c r="A19" s="34"/>
      <c r="B19" s="34"/>
      <c r="C19" s="34"/>
      <c r="D19" s="34"/>
      <c r="E19" s="34"/>
      <c r="F19" s="34"/>
      <c r="G19" s="34"/>
      <c r="H19" s="34"/>
      <c r="I19" s="34"/>
      <c r="J19" s="34"/>
      <c r="K19" s="34"/>
      <c r="L19" s="34"/>
      <c r="M19" s="34"/>
      <c r="N19" s="34"/>
      <c r="O19" s="34"/>
      <c r="P19" s="34"/>
      <c r="Q19" s="34"/>
      <c r="R19" s="34"/>
      <c r="S19" s="34"/>
      <c r="T19" s="34"/>
      <c r="U19" s="34"/>
      <c r="V19" s="34"/>
      <c r="W19" s="34"/>
      <c r="X19" s="34"/>
    </row>
    <row r="20" spans="1:25">
      <c r="A20" s="34"/>
      <c r="B20" s="34"/>
      <c r="C20" s="34"/>
      <c r="D20" s="34"/>
      <c r="E20" s="34"/>
      <c r="F20" s="34"/>
      <c r="G20" s="34"/>
      <c r="H20" s="34"/>
      <c r="I20" s="34"/>
      <c r="J20" s="34"/>
      <c r="K20" s="34"/>
      <c r="L20" s="34"/>
      <c r="M20" s="34"/>
      <c r="N20" s="34"/>
      <c r="O20" s="34"/>
      <c r="P20" s="34"/>
      <c r="Q20" s="34"/>
      <c r="R20" s="34"/>
      <c r="S20" s="34"/>
      <c r="T20" s="34"/>
      <c r="U20" s="34"/>
      <c r="V20" s="34"/>
      <c r="W20" s="34"/>
      <c r="X20" s="34"/>
    </row>
    <row r="21" spans="1:25">
      <c r="A21" s="34"/>
      <c r="B21" s="34"/>
      <c r="C21" s="34"/>
      <c r="D21" s="34"/>
      <c r="E21" s="34"/>
      <c r="F21" s="34"/>
      <c r="G21" s="34"/>
      <c r="H21" s="34"/>
      <c r="I21" s="34"/>
      <c r="J21" s="34"/>
      <c r="K21" s="34"/>
      <c r="L21" s="34"/>
      <c r="M21" s="34"/>
      <c r="N21" s="34"/>
      <c r="O21" s="34"/>
      <c r="P21" s="34"/>
      <c r="Q21" s="34"/>
      <c r="R21" s="34"/>
      <c r="S21" s="34"/>
      <c r="T21" s="34"/>
      <c r="U21" s="34"/>
      <c r="V21" s="34"/>
      <c r="W21" s="34"/>
      <c r="X21" s="34"/>
    </row>
    <row r="22" spans="1:25">
      <c r="A22" s="34"/>
      <c r="B22" s="34"/>
      <c r="C22" s="34"/>
      <c r="D22" s="34"/>
      <c r="E22" s="34"/>
      <c r="F22" s="34"/>
      <c r="G22" s="34"/>
      <c r="H22" s="34"/>
      <c r="I22" s="34"/>
      <c r="J22" s="34"/>
      <c r="K22" s="34"/>
      <c r="L22" s="34"/>
      <c r="M22" s="34"/>
      <c r="N22" s="34"/>
      <c r="O22" s="34"/>
      <c r="P22" s="34"/>
      <c r="Q22" s="34"/>
      <c r="R22" s="34"/>
      <c r="S22" s="34"/>
      <c r="T22" s="34"/>
      <c r="U22" s="34"/>
      <c r="V22" s="34"/>
      <c r="W22" s="34"/>
      <c r="X22" s="34"/>
    </row>
    <row r="23" spans="1:25">
      <c r="A23" s="34"/>
      <c r="B23" s="34"/>
      <c r="C23" s="34"/>
      <c r="D23" s="34"/>
      <c r="E23" s="34"/>
      <c r="F23" s="34"/>
      <c r="G23" s="34"/>
      <c r="H23" s="34"/>
      <c r="I23" s="34"/>
      <c r="J23" s="34"/>
      <c r="K23" s="34"/>
      <c r="L23" s="34"/>
      <c r="M23" s="34"/>
      <c r="N23" s="34"/>
      <c r="O23" s="34"/>
      <c r="P23" s="34"/>
      <c r="Q23" s="34"/>
      <c r="R23" s="34"/>
      <c r="S23" s="34"/>
      <c r="T23" s="34"/>
      <c r="U23" s="34"/>
      <c r="V23" s="34"/>
      <c r="W23" s="34"/>
      <c r="X23" s="34"/>
    </row>
    <row r="24" spans="1:25">
      <c r="A24" s="34"/>
      <c r="B24" s="34"/>
      <c r="C24" s="34"/>
      <c r="D24" s="34"/>
      <c r="E24" s="34"/>
      <c r="F24" s="34"/>
      <c r="G24" s="34"/>
      <c r="H24" s="34"/>
      <c r="I24" s="34"/>
      <c r="J24" s="34"/>
      <c r="K24" s="34"/>
      <c r="L24" s="34"/>
      <c r="M24" s="34"/>
      <c r="N24" s="34"/>
      <c r="O24" s="34"/>
      <c r="P24" s="34"/>
      <c r="Q24" s="34"/>
      <c r="R24" s="34"/>
      <c r="S24" s="34"/>
      <c r="T24" s="34"/>
      <c r="U24" s="34"/>
      <c r="V24" s="34"/>
      <c r="W24" s="34"/>
      <c r="X24" s="34"/>
    </row>
    <row r="25" spans="1:25">
      <c r="A25" s="34"/>
      <c r="B25" s="34"/>
      <c r="C25" s="34"/>
      <c r="D25" s="34"/>
      <c r="E25" s="34"/>
      <c r="F25" s="34"/>
      <c r="G25" s="34"/>
      <c r="H25" s="34"/>
      <c r="I25" s="34"/>
      <c r="J25" s="34"/>
      <c r="K25" s="34"/>
      <c r="L25" s="34"/>
      <c r="M25" s="34"/>
      <c r="N25" s="34"/>
      <c r="O25" s="34"/>
      <c r="P25" s="34"/>
      <c r="Q25" s="34"/>
      <c r="R25" s="34"/>
      <c r="S25" s="34"/>
      <c r="T25" s="34"/>
      <c r="U25" s="34"/>
      <c r="V25" s="34"/>
      <c r="W25" s="34"/>
      <c r="X25" s="34"/>
    </row>
    <row r="26" spans="1:25">
      <c r="A26" s="34"/>
      <c r="B26" s="34"/>
      <c r="C26" s="34"/>
      <c r="D26" s="34"/>
      <c r="E26" s="34"/>
      <c r="F26" s="34"/>
      <c r="G26" s="34"/>
      <c r="H26" s="34"/>
      <c r="I26" s="34"/>
      <c r="J26" s="34"/>
      <c r="K26" s="34"/>
      <c r="L26" s="34"/>
      <c r="M26" s="34"/>
      <c r="N26" s="34"/>
      <c r="O26" s="34"/>
      <c r="P26" s="34"/>
      <c r="Q26" s="34"/>
      <c r="R26" s="34"/>
      <c r="S26" s="34"/>
      <c r="T26" s="34"/>
      <c r="U26" s="34"/>
      <c r="V26" s="34"/>
      <c r="W26" s="34"/>
      <c r="X26" s="34"/>
    </row>
    <row r="27" spans="1:25">
      <c r="A27" s="34"/>
      <c r="B27" s="34"/>
      <c r="C27" s="34"/>
      <c r="D27" s="34"/>
      <c r="E27" s="34"/>
      <c r="F27" s="34"/>
      <c r="G27" s="34"/>
      <c r="H27" s="34"/>
      <c r="I27" s="34"/>
      <c r="J27" s="34"/>
      <c r="K27" s="34"/>
      <c r="L27" s="34"/>
      <c r="M27" s="34"/>
      <c r="N27" s="34"/>
      <c r="O27" s="34"/>
      <c r="P27" s="34"/>
      <c r="Q27" s="34"/>
      <c r="R27" s="34"/>
      <c r="S27" s="34"/>
      <c r="T27" s="34"/>
      <c r="U27" s="34"/>
      <c r="V27" s="34"/>
      <c r="W27" s="34"/>
      <c r="X27" s="34"/>
    </row>
    <row r="28" spans="1:25">
      <c r="A28" s="34"/>
      <c r="B28" s="34"/>
      <c r="C28" s="34"/>
      <c r="D28" s="34"/>
      <c r="E28" s="34"/>
      <c r="F28" s="34"/>
      <c r="G28" s="34"/>
      <c r="H28" s="34"/>
      <c r="I28" s="34"/>
      <c r="J28" s="34"/>
      <c r="K28" s="34"/>
      <c r="L28" s="34"/>
      <c r="M28" s="34"/>
      <c r="N28" s="34"/>
      <c r="O28" s="34"/>
      <c r="P28" s="34"/>
      <c r="Q28" s="34"/>
      <c r="R28" s="34"/>
      <c r="S28" s="34"/>
      <c r="T28" s="34"/>
      <c r="U28" s="34"/>
      <c r="V28" s="34"/>
      <c r="W28" s="34"/>
      <c r="X28" s="34"/>
    </row>
    <row r="29" spans="1:25">
      <c r="A29" s="34"/>
      <c r="B29" s="34"/>
      <c r="C29" s="34"/>
      <c r="D29" s="34"/>
      <c r="E29" s="34"/>
      <c r="F29" s="34"/>
      <c r="G29" s="34"/>
      <c r="H29" s="34"/>
      <c r="I29" s="34"/>
      <c r="J29" s="34"/>
      <c r="K29" s="34"/>
      <c r="L29" s="34"/>
      <c r="M29" s="34"/>
      <c r="N29" s="34"/>
      <c r="O29" s="34"/>
      <c r="P29" s="34"/>
      <c r="Q29" s="34"/>
      <c r="R29" s="34"/>
      <c r="S29" s="34"/>
      <c r="T29" s="34"/>
      <c r="U29" s="34"/>
      <c r="V29" s="34"/>
      <c r="W29" s="34"/>
      <c r="X29" s="34"/>
    </row>
  </sheetData>
  <mergeCells count="3">
    <mergeCell ref="A10:Y10"/>
    <mergeCell ref="A15:Y15"/>
    <mergeCell ref="A18:Y18"/>
  </mergeCells>
  <phoneticPr fontId="2"/>
  <pageMargins left="0.78700000000000003" right="0.78700000000000003" top="0.98399999999999999" bottom="0.98399999999999999" header="0.51200000000000001" footer="0.51200000000000001"/>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8"/>
  <sheetViews>
    <sheetView showGridLines="0" view="pageBreakPreview" zoomScale="60" zoomScaleNormal="100" workbookViewId="0">
      <selection activeCell="A12" sqref="A12"/>
    </sheetView>
  </sheetViews>
  <sheetFormatPr defaultColWidth="3.36328125" defaultRowHeight="13"/>
  <cols>
    <col min="1" max="8" width="9" customWidth="1"/>
    <col min="9" max="9" width="7.36328125" customWidth="1"/>
    <col min="10" max="10" width="9" customWidth="1"/>
  </cols>
  <sheetData>
    <row r="1" spans="1:24">
      <c r="A1" s="34"/>
      <c r="B1" s="34"/>
      <c r="C1" s="34"/>
      <c r="D1" s="34"/>
      <c r="E1" s="34"/>
      <c r="F1" s="34"/>
      <c r="G1" s="34"/>
      <c r="H1" s="34"/>
      <c r="I1" s="34"/>
      <c r="J1" s="34"/>
      <c r="K1" s="34"/>
      <c r="L1" s="34"/>
      <c r="M1" s="34"/>
      <c r="N1" s="34"/>
      <c r="O1" s="34"/>
      <c r="P1" s="34"/>
      <c r="Q1" s="34"/>
      <c r="R1" s="34"/>
      <c r="S1" s="34"/>
      <c r="T1" s="34"/>
      <c r="U1" s="34"/>
      <c r="V1" s="34"/>
      <c r="W1" s="34"/>
      <c r="X1" s="34"/>
    </row>
    <row r="2" spans="1:24">
      <c r="A2" s="34"/>
      <c r="B2" s="34"/>
      <c r="C2" s="34"/>
      <c r="D2" s="34"/>
      <c r="E2" s="34"/>
      <c r="F2" s="34"/>
      <c r="G2" s="34"/>
      <c r="H2" s="34"/>
      <c r="I2" s="34"/>
      <c r="J2" s="34"/>
      <c r="K2" s="34"/>
      <c r="L2" s="34"/>
      <c r="M2" s="34"/>
      <c r="N2" s="34"/>
      <c r="O2" s="34"/>
      <c r="P2" s="34"/>
      <c r="Q2" s="34"/>
      <c r="R2" s="34"/>
      <c r="S2" s="34"/>
      <c r="T2" s="34"/>
      <c r="U2" s="34"/>
      <c r="V2" s="34"/>
      <c r="W2" s="34"/>
      <c r="X2" s="34"/>
    </row>
    <row r="3" spans="1:24">
      <c r="A3" s="34"/>
      <c r="B3" s="34"/>
      <c r="C3" s="34"/>
      <c r="D3" s="34"/>
      <c r="E3" s="34"/>
      <c r="F3" s="34"/>
      <c r="G3" s="34"/>
      <c r="H3" s="34"/>
      <c r="I3" s="34"/>
      <c r="J3" s="34"/>
      <c r="K3" s="34"/>
      <c r="L3" s="34"/>
      <c r="M3" s="34"/>
      <c r="N3" s="34"/>
      <c r="O3" s="34"/>
      <c r="P3" s="34"/>
      <c r="Q3" s="34"/>
      <c r="R3" s="34"/>
      <c r="S3" s="34"/>
      <c r="T3" s="34"/>
      <c r="U3" s="34"/>
      <c r="V3" s="34"/>
      <c r="W3" s="34"/>
      <c r="X3" s="34"/>
    </row>
    <row r="4" spans="1:24">
      <c r="A4" s="34"/>
      <c r="B4" s="34"/>
      <c r="C4" s="34"/>
      <c r="D4" s="34"/>
      <c r="E4" s="34"/>
      <c r="F4" s="34"/>
      <c r="G4" s="34"/>
      <c r="H4" s="34"/>
      <c r="I4" s="34"/>
      <c r="J4" s="34"/>
      <c r="K4" s="34"/>
      <c r="L4" s="34"/>
      <c r="M4" s="34"/>
      <c r="N4" s="34"/>
      <c r="O4" s="34"/>
      <c r="P4" s="34"/>
      <c r="Q4" s="34"/>
      <c r="R4" s="34"/>
      <c r="S4" s="34"/>
      <c r="T4" s="34"/>
      <c r="U4" s="34"/>
      <c r="V4" s="34"/>
      <c r="W4" s="34"/>
      <c r="X4" s="34"/>
    </row>
    <row r="5" spans="1:24">
      <c r="A5" s="34"/>
      <c r="B5" s="34"/>
      <c r="C5" s="34"/>
      <c r="D5" s="34"/>
      <c r="E5" s="34"/>
      <c r="F5" s="34"/>
      <c r="G5" s="34"/>
      <c r="H5" s="34"/>
      <c r="I5" s="34"/>
      <c r="J5" s="34"/>
      <c r="K5" s="34"/>
      <c r="L5" s="34"/>
      <c r="M5" s="34"/>
      <c r="N5" s="34"/>
      <c r="O5" s="34"/>
      <c r="P5" s="34"/>
      <c r="Q5" s="34"/>
      <c r="R5" s="34"/>
      <c r="S5" s="34"/>
      <c r="T5" s="34"/>
      <c r="U5" s="34"/>
      <c r="V5" s="34"/>
      <c r="W5" s="34"/>
      <c r="X5" s="34"/>
    </row>
    <row r="6" spans="1:24" ht="20">
      <c r="A6" s="473" t="s">
        <v>86</v>
      </c>
      <c r="B6" s="473"/>
      <c r="C6" s="473"/>
      <c r="D6" s="473"/>
      <c r="E6" s="473"/>
      <c r="F6" s="473"/>
      <c r="G6" s="473"/>
      <c r="H6" s="473"/>
      <c r="I6" s="473"/>
      <c r="J6" s="473"/>
      <c r="K6" s="34"/>
      <c r="L6" s="34"/>
      <c r="M6" s="34"/>
      <c r="N6" s="34"/>
      <c r="O6" s="34"/>
      <c r="P6" s="34"/>
      <c r="Q6" s="34"/>
      <c r="R6" s="34"/>
      <c r="S6" s="34"/>
      <c r="T6" s="34"/>
      <c r="U6" s="34"/>
      <c r="V6" s="34"/>
      <c r="W6" s="34"/>
      <c r="X6" s="34"/>
    </row>
    <row r="7" spans="1:24">
      <c r="A7" s="34"/>
      <c r="B7" s="34"/>
      <c r="C7" s="34"/>
      <c r="D7" s="34"/>
      <c r="E7" s="34"/>
      <c r="F7" s="34"/>
      <c r="G7" s="34"/>
      <c r="H7" s="34"/>
      <c r="I7" s="34"/>
      <c r="J7" s="34"/>
      <c r="K7" s="34"/>
      <c r="L7" s="34"/>
      <c r="M7" s="34"/>
      <c r="N7" s="34"/>
      <c r="O7" s="34"/>
      <c r="P7" s="34"/>
      <c r="Q7" s="34"/>
      <c r="R7" s="34"/>
      <c r="S7" s="34"/>
      <c r="T7" s="34"/>
      <c r="U7" s="34"/>
      <c r="V7" s="34"/>
      <c r="W7" s="34"/>
      <c r="X7" s="34"/>
    </row>
    <row r="8" spans="1:24">
      <c r="A8" s="34"/>
      <c r="B8" s="34"/>
      <c r="C8" s="34"/>
      <c r="D8" s="34"/>
      <c r="E8" s="34"/>
      <c r="F8" s="34"/>
      <c r="G8" s="34"/>
      <c r="H8" s="34"/>
      <c r="I8" s="34"/>
      <c r="J8" s="34"/>
      <c r="K8" s="34"/>
      <c r="L8" s="34"/>
      <c r="M8" s="34"/>
      <c r="N8" s="34"/>
      <c r="O8" s="34"/>
      <c r="P8" s="34"/>
      <c r="Q8" s="34"/>
      <c r="R8" s="34"/>
      <c r="S8" s="34"/>
      <c r="T8" s="34"/>
      <c r="U8" s="34"/>
      <c r="V8" s="34"/>
      <c r="W8" s="34"/>
      <c r="X8" s="34"/>
    </row>
    <row r="9" spans="1:24" s="39" customFormat="1">
      <c r="A9" s="37" t="s">
        <v>251</v>
      </c>
      <c r="B9" s="38"/>
      <c r="C9" s="38"/>
      <c r="D9" s="38"/>
      <c r="E9" s="38"/>
      <c r="F9" s="38"/>
    </row>
    <row r="10" spans="1:24" s="39" customFormat="1" ht="6.75" customHeight="1">
      <c r="A10" s="37"/>
      <c r="B10" s="38"/>
      <c r="C10" s="38"/>
      <c r="D10" s="38"/>
      <c r="E10" s="38"/>
      <c r="F10" s="38"/>
    </row>
    <row r="11" spans="1:24" s="39" customFormat="1">
      <c r="A11" s="37" t="s">
        <v>336</v>
      </c>
      <c r="B11" s="38"/>
      <c r="C11" s="38"/>
      <c r="D11" s="38"/>
      <c r="E11" s="38"/>
      <c r="F11" s="38"/>
    </row>
    <row r="12" spans="1:24" s="39" customFormat="1">
      <c r="A12" s="37"/>
      <c r="B12" s="38"/>
      <c r="C12" s="38"/>
      <c r="D12" s="38"/>
      <c r="E12" s="38"/>
      <c r="F12" s="38"/>
    </row>
    <row r="13" spans="1:24" s="39" customFormat="1">
      <c r="A13" s="37"/>
      <c r="B13" s="38"/>
      <c r="C13" s="38"/>
      <c r="D13" s="38"/>
      <c r="E13" s="38"/>
      <c r="F13" s="38"/>
    </row>
    <row r="14" spans="1:24" s="39" customFormat="1">
      <c r="A14" s="37" t="s">
        <v>252</v>
      </c>
      <c r="B14" s="38"/>
      <c r="C14" s="38"/>
      <c r="D14" s="38"/>
      <c r="E14" s="38"/>
      <c r="F14" s="38"/>
    </row>
    <row r="15" spans="1:24" s="39" customFormat="1" ht="6.75" customHeight="1">
      <c r="A15" s="37"/>
      <c r="B15" s="38"/>
      <c r="C15" s="38"/>
      <c r="D15" s="38"/>
      <c r="E15" s="38"/>
      <c r="F15" s="38"/>
    </row>
    <row r="16" spans="1:24" s="39" customFormat="1">
      <c r="A16" s="37"/>
      <c r="B16" s="38"/>
      <c r="C16" s="38"/>
      <c r="D16" s="38"/>
      <c r="E16" s="38"/>
      <c r="F16" s="38"/>
    </row>
    <row r="17" spans="1:6" s="39" customFormat="1">
      <c r="A17" s="37" t="s">
        <v>253</v>
      </c>
      <c r="B17" s="309"/>
      <c r="C17" s="309"/>
      <c r="D17" s="309"/>
      <c r="E17" s="309"/>
      <c r="F17" s="309"/>
    </row>
    <row r="18" spans="1:6" s="39" customFormat="1" ht="6.75" customHeight="1">
      <c r="A18" s="37"/>
      <c r="B18" s="309"/>
      <c r="C18" s="309"/>
      <c r="D18" s="309"/>
      <c r="E18" s="309"/>
      <c r="F18" s="309"/>
    </row>
    <row r="19" spans="1:6" s="39" customFormat="1">
      <c r="A19" s="37" t="s">
        <v>254</v>
      </c>
      <c r="B19" s="309"/>
      <c r="C19" s="309"/>
      <c r="D19" s="309"/>
      <c r="E19" s="309"/>
      <c r="F19" s="309"/>
    </row>
    <row r="20" spans="1:6" s="39" customFormat="1" ht="6.75" customHeight="1">
      <c r="A20" s="37"/>
      <c r="B20" s="309"/>
      <c r="C20" s="309"/>
      <c r="D20" s="309"/>
      <c r="E20" s="309"/>
      <c r="F20" s="309"/>
    </row>
    <row r="21" spans="1:6" s="39" customFormat="1">
      <c r="A21" s="37" t="s">
        <v>255</v>
      </c>
      <c r="B21" s="309"/>
      <c r="C21" s="309"/>
      <c r="D21" s="309"/>
      <c r="E21" s="309"/>
      <c r="F21" s="309"/>
    </row>
    <row r="22" spans="1:6" s="39" customFormat="1" ht="6.75" customHeight="1">
      <c r="A22" s="37"/>
      <c r="B22" s="309"/>
      <c r="C22" s="309"/>
      <c r="D22" s="309"/>
      <c r="E22" s="309"/>
      <c r="F22" s="309"/>
    </row>
    <row r="23" spans="1:6" s="39" customFormat="1">
      <c r="A23" s="37" t="s">
        <v>256</v>
      </c>
      <c r="B23" s="309"/>
      <c r="C23" s="309"/>
      <c r="D23" s="309"/>
      <c r="E23" s="309"/>
      <c r="F23" s="309"/>
    </row>
    <row r="24" spans="1:6" s="39" customFormat="1" ht="6.75" customHeight="1">
      <c r="A24" s="37"/>
      <c r="B24" s="309"/>
      <c r="C24" s="309"/>
      <c r="D24" s="309"/>
      <c r="E24" s="309"/>
      <c r="F24" s="309"/>
    </row>
    <row r="25" spans="1:6" s="39" customFormat="1">
      <c r="A25" s="37" t="s">
        <v>257</v>
      </c>
      <c r="B25" s="309"/>
      <c r="C25" s="309"/>
      <c r="D25" s="309"/>
      <c r="E25" s="309"/>
      <c r="F25" s="309"/>
    </row>
    <row r="26" spans="1:6" s="39" customFormat="1" ht="6.75" customHeight="1">
      <c r="A26" s="37"/>
      <c r="B26" s="309"/>
      <c r="C26" s="309"/>
      <c r="D26" s="309"/>
      <c r="E26" s="309"/>
      <c r="F26" s="309"/>
    </row>
    <row r="27" spans="1:6" s="39" customFormat="1">
      <c r="A27" s="37" t="s">
        <v>258</v>
      </c>
      <c r="B27" s="309"/>
      <c r="C27" s="309"/>
      <c r="D27" s="309"/>
      <c r="E27" s="309"/>
      <c r="F27" s="309"/>
    </row>
    <row r="28" spans="1:6" s="39" customFormat="1" ht="6.75" customHeight="1">
      <c r="A28" s="37"/>
      <c r="B28" s="309"/>
      <c r="C28" s="309"/>
      <c r="D28" s="309"/>
      <c r="E28" s="309"/>
      <c r="F28" s="309"/>
    </row>
    <row r="29" spans="1:6" s="39" customFormat="1">
      <c r="A29" s="37" t="s">
        <v>259</v>
      </c>
      <c r="B29" s="309"/>
      <c r="C29" s="309"/>
      <c r="D29" s="309"/>
      <c r="E29" s="309"/>
      <c r="F29" s="309"/>
    </row>
    <row r="30" spans="1:6" s="39" customFormat="1" ht="6.75" customHeight="1">
      <c r="A30" s="37"/>
      <c r="B30" s="309"/>
      <c r="C30" s="309"/>
      <c r="D30" s="309"/>
      <c r="E30" s="309"/>
      <c r="F30" s="309"/>
    </row>
    <row r="31" spans="1:6" s="39" customFormat="1">
      <c r="A31" s="37" t="s">
        <v>260</v>
      </c>
      <c r="B31" s="309"/>
      <c r="C31" s="309"/>
      <c r="D31" s="309"/>
      <c r="E31" s="309"/>
      <c r="F31" s="309"/>
    </row>
    <row r="32" spans="1:6" s="39" customFormat="1" ht="6.75" customHeight="1">
      <c r="A32" s="37"/>
      <c r="B32" s="309"/>
      <c r="C32" s="309"/>
      <c r="D32" s="309"/>
      <c r="E32" s="309"/>
      <c r="F32" s="309"/>
    </row>
    <row r="33" spans="1:6" s="39" customFormat="1">
      <c r="A33" s="37" t="s">
        <v>261</v>
      </c>
      <c r="B33" s="309"/>
      <c r="C33" s="309"/>
      <c r="D33" s="309"/>
      <c r="E33" s="309"/>
      <c r="F33" s="309"/>
    </row>
    <row r="34" spans="1:6" s="39" customFormat="1" ht="6.75" customHeight="1">
      <c r="A34" s="37"/>
      <c r="B34" s="309"/>
      <c r="C34" s="309"/>
      <c r="D34" s="309"/>
      <c r="E34" s="309"/>
      <c r="F34" s="309"/>
    </row>
    <row r="35" spans="1:6" s="39" customFormat="1">
      <c r="A35" s="37" t="s">
        <v>262</v>
      </c>
      <c r="B35" s="309"/>
      <c r="C35" s="309"/>
      <c r="D35" s="309"/>
      <c r="E35" s="309"/>
      <c r="F35" s="309"/>
    </row>
    <row r="36" spans="1:6" s="39" customFormat="1" ht="6.75" customHeight="1">
      <c r="A36" s="37"/>
      <c r="B36" s="38"/>
      <c r="C36" s="38"/>
      <c r="D36" s="38"/>
      <c r="E36" s="38"/>
      <c r="F36" s="38"/>
    </row>
    <row r="37" spans="1:6" s="39" customFormat="1">
      <c r="A37" s="37"/>
      <c r="B37" s="38"/>
      <c r="C37" s="38"/>
      <c r="D37" s="38"/>
      <c r="E37" s="38"/>
      <c r="F37" s="38"/>
    </row>
    <row r="38" spans="1:6" s="39" customFormat="1" ht="6.75" customHeight="1">
      <c r="A38" s="37"/>
      <c r="B38" s="38"/>
      <c r="C38" s="38"/>
      <c r="D38" s="38"/>
      <c r="E38" s="38"/>
      <c r="F38" s="38"/>
    </row>
  </sheetData>
  <mergeCells count="1">
    <mergeCell ref="A6:J6"/>
  </mergeCells>
  <phoneticPr fontId="2"/>
  <pageMargins left="0.6" right="0.59" top="0.98399999999999999" bottom="0.98399999999999999"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72"/>
  <sheetViews>
    <sheetView showGridLines="0" view="pageBreakPreview" topLeftCell="A25" zoomScale="85" zoomScaleNormal="100" zoomScaleSheetLayoutView="85" workbookViewId="0">
      <selection activeCell="A57" sqref="A57"/>
    </sheetView>
  </sheetViews>
  <sheetFormatPr defaultColWidth="3.36328125" defaultRowHeight="13"/>
  <cols>
    <col min="1" max="16384" width="3.36328125" style="39"/>
  </cols>
  <sheetData>
    <row r="1" spans="1:28">
      <c r="A1" s="40"/>
      <c r="B1" s="40"/>
      <c r="C1" s="40"/>
      <c r="D1" s="40"/>
      <c r="E1" s="40"/>
      <c r="F1" s="40"/>
      <c r="G1" s="40"/>
      <c r="H1" s="40"/>
      <c r="I1" s="40"/>
      <c r="J1" s="40"/>
      <c r="K1" s="40"/>
      <c r="L1" s="40"/>
      <c r="M1" s="40"/>
      <c r="N1" s="40"/>
      <c r="O1" s="40"/>
      <c r="P1" s="40"/>
      <c r="Q1" s="40"/>
      <c r="R1" s="40"/>
      <c r="S1" s="40"/>
      <c r="T1" s="40"/>
      <c r="U1" s="40"/>
      <c r="V1" s="40"/>
      <c r="W1" s="40"/>
      <c r="X1" s="40"/>
    </row>
    <row r="2" spans="1:28">
      <c r="A2" s="40"/>
      <c r="B2" s="40"/>
      <c r="C2" s="40"/>
      <c r="D2" s="40"/>
      <c r="E2" s="40"/>
      <c r="F2" s="40"/>
      <c r="G2" s="40"/>
      <c r="H2" s="40"/>
      <c r="I2" s="40"/>
      <c r="J2" s="40"/>
      <c r="K2" s="40"/>
      <c r="L2" s="40"/>
      <c r="M2" s="40"/>
      <c r="N2" s="40"/>
      <c r="O2" s="40"/>
      <c r="P2" s="40"/>
      <c r="Q2" s="40"/>
      <c r="R2" s="40"/>
      <c r="S2" s="40"/>
      <c r="T2" s="40"/>
      <c r="U2" s="40"/>
      <c r="V2" s="40"/>
      <c r="W2" s="40"/>
      <c r="X2" s="40"/>
    </row>
    <row r="3" spans="1:28" ht="16.5" customHeight="1">
      <c r="A3" s="474" t="s">
        <v>94</v>
      </c>
      <c r="B3" s="474"/>
      <c r="C3" s="474"/>
      <c r="D3" s="474"/>
      <c r="E3" s="474"/>
      <c r="F3" s="474"/>
      <c r="G3" s="474"/>
      <c r="H3" s="474"/>
      <c r="I3" s="474"/>
      <c r="J3" s="474"/>
      <c r="K3" s="474"/>
      <c r="L3" s="474"/>
      <c r="M3" s="474"/>
      <c r="N3" s="474"/>
      <c r="O3" s="474"/>
      <c r="P3" s="474"/>
      <c r="Q3" s="474"/>
      <c r="R3" s="474"/>
      <c r="S3" s="474"/>
      <c r="T3" s="474"/>
      <c r="U3" s="474"/>
      <c r="V3" s="474"/>
      <c r="W3" s="474"/>
      <c r="X3" s="474"/>
      <c r="Y3" s="474"/>
      <c r="Z3" s="474"/>
      <c r="AA3" s="474"/>
      <c r="AB3" s="474"/>
    </row>
    <row r="4" spans="1:28">
      <c r="A4" s="40"/>
      <c r="B4" s="40"/>
      <c r="C4" s="40"/>
      <c r="D4" s="40"/>
      <c r="E4" s="40"/>
      <c r="F4" s="40"/>
      <c r="G4" s="40"/>
      <c r="H4" s="40"/>
      <c r="I4" s="40"/>
      <c r="J4" s="40"/>
      <c r="K4" s="40"/>
      <c r="L4" s="40"/>
      <c r="M4" s="40"/>
      <c r="N4" s="40"/>
      <c r="O4" s="40"/>
      <c r="P4" s="40"/>
      <c r="Q4" s="40"/>
      <c r="R4" s="40"/>
      <c r="S4" s="40"/>
      <c r="T4" s="40"/>
      <c r="U4" s="40"/>
      <c r="V4" s="40"/>
      <c r="W4" s="40"/>
      <c r="X4" s="40"/>
    </row>
    <row r="5" spans="1:28">
      <c r="A5" s="41" t="s">
        <v>87</v>
      </c>
      <c r="B5" s="42"/>
      <c r="C5" s="42"/>
      <c r="D5" s="42"/>
      <c r="E5" s="42"/>
      <c r="F5" s="42"/>
      <c r="G5" s="42"/>
      <c r="H5" s="42"/>
      <c r="I5" s="42"/>
      <c r="J5" s="42"/>
      <c r="K5" s="42"/>
      <c r="L5" s="42"/>
      <c r="M5" s="42"/>
      <c r="N5" s="42"/>
      <c r="O5" s="42"/>
      <c r="P5" s="42"/>
      <c r="Q5" s="42"/>
      <c r="R5" s="42"/>
      <c r="S5" s="42"/>
      <c r="T5" s="42"/>
      <c r="U5" s="42"/>
      <c r="V5" s="42"/>
      <c r="W5" s="42"/>
      <c r="X5" s="42"/>
      <c r="Y5" s="41"/>
    </row>
    <row r="6" spans="1:28">
      <c r="A6" s="41" t="s">
        <v>95</v>
      </c>
      <c r="B6" s="42"/>
      <c r="C6" s="42"/>
      <c r="D6" s="42"/>
      <c r="E6" s="42"/>
      <c r="F6" s="42"/>
      <c r="G6" s="42"/>
      <c r="H6" s="42"/>
      <c r="I6" s="42"/>
      <c r="J6" s="42"/>
      <c r="K6" s="42"/>
      <c r="L6" s="42"/>
      <c r="M6" s="42"/>
      <c r="N6" s="42"/>
      <c r="O6" s="42"/>
      <c r="P6" s="42"/>
      <c r="Q6" s="42"/>
      <c r="R6" s="42"/>
      <c r="S6" s="42"/>
      <c r="T6" s="42"/>
      <c r="U6" s="42"/>
      <c r="V6" s="42"/>
      <c r="W6" s="42"/>
      <c r="X6" s="42"/>
      <c r="Y6" s="41"/>
    </row>
    <row r="7" spans="1:28">
      <c r="A7" s="42"/>
      <c r="B7" s="42"/>
      <c r="C7" s="42"/>
      <c r="D7" s="42"/>
      <c r="E7" s="42"/>
      <c r="F7" s="42"/>
      <c r="G7" s="42"/>
      <c r="H7" s="42"/>
      <c r="I7" s="42"/>
      <c r="J7" s="42"/>
      <c r="K7" s="42"/>
      <c r="L7" s="42"/>
      <c r="M7" s="42"/>
      <c r="N7" s="42"/>
      <c r="O7" s="42"/>
      <c r="P7" s="42"/>
      <c r="Q7" s="42"/>
      <c r="R7" s="42"/>
      <c r="S7" s="42"/>
      <c r="T7" s="42"/>
      <c r="U7" s="42"/>
      <c r="V7" s="42"/>
      <c r="W7" s="42"/>
      <c r="X7" s="42"/>
      <c r="Y7" s="41"/>
    </row>
    <row r="8" spans="1:28">
      <c r="A8" s="41" t="s">
        <v>88</v>
      </c>
      <c r="B8" s="42"/>
      <c r="C8" s="42"/>
      <c r="D8" s="42"/>
      <c r="E8" s="42"/>
      <c r="F8" s="42"/>
      <c r="G8" s="42"/>
      <c r="H8" s="42"/>
      <c r="I8" s="42"/>
      <c r="J8" s="42"/>
      <c r="K8" s="42"/>
      <c r="L8" s="42"/>
      <c r="M8" s="42"/>
      <c r="N8" s="42"/>
      <c r="O8" s="42"/>
      <c r="P8" s="42"/>
      <c r="Q8" s="42"/>
      <c r="R8" s="42"/>
      <c r="S8" s="42"/>
      <c r="T8" s="42"/>
      <c r="U8" s="42"/>
      <c r="V8" s="42"/>
      <c r="W8" s="42"/>
      <c r="X8" s="42"/>
      <c r="Y8" s="41"/>
    </row>
    <row r="9" spans="1:28">
      <c r="A9" s="41" t="s">
        <v>96</v>
      </c>
      <c r="B9" s="42"/>
      <c r="C9" s="42"/>
      <c r="D9" s="42"/>
      <c r="E9" s="42"/>
      <c r="F9" s="42"/>
      <c r="G9" s="42"/>
      <c r="H9" s="42"/>
      <c r="I9" s="42"/>
      <c r="J9" s="42"/>
      <c r="K9" s="42"/>
      <c r="L9" s="42"/>
      <c r="M9" s="42"/>
      <c r="N9" s="42"/>
      <c r="O9" s="42"/>
      <c r="P9" s="42"/>
      <c r="Q9" s="42"/>
      <c r="R9" s="42"/>
      <c r="S9" s="42"/>
      <c r="T9" s="42"/>
      <c r="U9" s="42"/>
      <c r="V9" s="42"/>
      <c r="W9" s="42"/>
      <c r="X9" s="42"/>
      <c r="Y9" s="41"/>
    </row>
    <row r="10" spans="1:28" ht="13.5" customHeight="1">
      <c r="A10" s="43"/>
      <c r="B10" s="43"/>
      <c r="C10" s="43"/>
      <c r="D10" s="43"/>
      <c r="E10" s="43"/>
      <c r="F10" s="43"/>
      <c r="G10" s="43"/>
      <c r="H10" s="43"/>
      <c r="I10" s="43"/>
      <c r="J10" s="43"/>
      <c r="K10" s="43"/>
      <c r="L10" s="43"/>
      <c r="M10" s="43"/>
      <c r="N10" s="43"/>
      <c r="O10" s="43"/>
      <c r="P10" s="43"/>
      <c r="Q10" s="43"/>
      <c r="R10" s="43"/>
      <c r="S10" s="43"/>
      <c r="T10" s="43"/>
      <c r="U10" s="43"/>
      <c r="V10" s="43"/>
      <c r="W10" s="43"/>
      <c r="X10" s="43"/>
      <c r="Y10" s="43"/>
    </row>
    <row r="11" spans="1:28">
      <c r="A11" s="41" t="s">
        <v>89</v>
      </c>
      <c r="B11" s="42"/>
      <c r="C11" s="42"/>
      <c r="D11" s="42"/>
      <c r="E11" s="42"/>
      <c r="F11" s="42"/>
      <c r="G11" s="42"/>
      <c r="H11" s="42"/>
      <c r="I11" s="42"/>
      <c r="J11" s="42"/>
      <c r="K11" s="42"/>
      <c r="L11" s="42"/>
      <c r="M11" s="42"/>
      <c r="N11" s="42"/>
      <c r="O11" s="42"/>
      <c r="P11" s="42"/>
      <c r="Q11" s="42"/>
      <c r="R11" s="42"/>
      <c r="S11" s="42"/>
      <c r="T11" s="42"/>
      <c r="U11" s="42"/>
      <c r="V11" s="42"/>
      <c r="W11" s="42"/>
      <c r="X11" s="42"/>
      <c r="Y11" s="41"/>
    </row>
    <row r="12" spans="1:28">
      <c r="A12" s="41" t="s">
        <v>90</v>
      </c>
      <c r="B12" s="42"/>
      <c r="C12" s="42"/>
      <c r="D12" s="42"/>
      <c r="E12" s="42"/>
      <c r="F12" s="42"/>
      <c r="G12" s="42"/>
      <c r="H12" s="42"/>
      <c r="I12" s="42"/>
      <c r="J12" s="42"/>
      <c r="K12" s="42"/>
      <c r="L12" s="42"/>
      <c r="M12" s="42"/>
      <c r="N12" s="42"/>
      <c r="O12" s="42"/>
      <c r="P12" s="42"/>
      <c r="Q12" s="42"/>
      <c r="R12" s="42"/>
      <c r="S12" s="42"/>
      <c r="T12" s="42"/>
      <c r="U12" s="42"/>
      <c r="V12" s="42"/>
      <c r="W12" s="42"/>
      <c r="X12" s="42"/>
      <c r="Y12" s="41"/>
    </row>
    <row r="13" spans="1:28">
      <c r="A13" s="41" t="s">
        <v>97</v>
      </c>
      <c r="B13" s="42"/>
      <c r="C13" s="42"/>
      <c r="D13" s="42"/>
      <c r="E13" s="42"/>
      <c r="F13" s="42"/>
      <c r="G13" s="42"/>
      <c r="H13" s="42"/>
      <c r="I13" s="42"/>
      <c r="J13" s="42"/>
      <c r="K13" s="42"/>
      <c r="L13" s="42"/>
      <c r="M13" s="42"/>
      <c r="N13" s="42"/>
      <c r="O13" s="42"/>
      <c r="P13" s="42"/>
      <c r="Q13" s="42"/>
      <c r="R13" s="42"/>
      <c r="S13" s="42"/>
      <c r="T13" s="42"/>
      <c r="U13" s="42"/>
      <c r="V13" s="42"/>
      <c r="W13" s="42"/>
      <c r="X13" s="42"/>
      <c r="Y13" s="41"/>
    </row>
    <row r="14" spans="1:28">
      <c r="A14" s="41" t="s">
        <v>227</v>
      </c>
      <c r="B14" s="42"/>
      <c r="C14" s="42"/>
      <c r="D14" s="42"/>
      <c r="E14" s="42"/>
      <c r="F14" s="42"/>
      <c r="G14" s="42"/>
      <c r="H14" s="42"/>
      <c r="I14" s="42"/>
      <c r="J14" s="42"/>
      <c r="K14" s="42"/>
      <c r="L14" s="42"/>
      <c r="M14" s="42"/>
      <c r="N14" s="42"/>
      <c r="O14" s="42"/>
      <c r="P14" s="42"/>
      <c r="Q14" s="42"/>
      <c r="R14" s="42"/>
      <c r="S14" s="42"/>
      <c r="T14" s="42"/>
      <c r="U14" s="42"/>
      <c r="V14" s="42"/>
      <c r="W14" s="42"/>
      <c r="X14" s="42"/>
      <c r="Y14" s="41"/>
    </row>
    <row r="15" spans="1:28">
      <c r="A15" s="41" t="s">
        <v>91</v>
      </c>
      <c r="B15" s="42"/>
      <c r="C15" s="42"/>
      <c r="D15" s="42"/>
      <c r="E15" s="42"/>
      <c r="F15" s="42"/>
      <c r="G15" s="42"/>
      <c r="H15" s="42"/>
      <c r="I15" s="42"/>
      <c r="J15" s="42"/>
      <c r="K15" s="42"/>
      <c r="L15" s="42"/>
      <c r="M15" s="42"/>
      <c r="N15" s="42"/>
      <c r="O15" s="42"/>
      <c r="P15" s="42"/>
      <c r="Q15" s="42"/>
      <c r="R15" s="42"/>
      <c r="S15" s="42"/>
      <c r="T15" s="42"/>
      <c r="U15" s="42"/>
      <c r="V15" s="42"/>
      <c r="W15" s="42"/>
      <c r="X15" s="42"/>
      <c r="Y15" s="41"/>
    </row>
    <row r="16" spans="1:28">
      <c r="A16" s="41" t="s">
        <v>263</v>
      </c>
      <c r="B16" s="42"/>
      <c r="C16" s="42"/>
      <c r="D16" s="42"/>
      <c r="E16" s="42"/>
      <c r="F16" s="42"/>
      <c r="G16" s="42"/>
      <c r="H16" s="42"/>
      <c r="I16" s="42"/>
      <c r="J16" s="42"/>
      <c r="K16" s="42"/>
      <c r="L16" s="42"/>
      <c r="M16" s="42"/>
      <c r="N16" s="42"/>
      <c r="O16" s="42"/>
      <c r="P16" s="42"/>
      <c r="Q16" s="42"/>
      <c r="R16" s="42"/>
      <c r="S16" s="42"/>
      <c r="T16" s="42"/>
      <c r="U16" s="42"/>
      <c r="V16" s="42"/>
      <c r="W16" s="42"/>
      <c r="X16" s="42"/>
      <c r="Y16" s="41"/>
    </row>
    <row r="17" spans="1:25">
      <c r="A17" s="41" t="s">
        <v>264</v>
      </c>
      <c r="B17" s="42"/>
      <c r="C17" s="42"/>
      <c r="D17" s="42"/>
      <c r="E17" s="42"/>
      <c r="F17" s="42"/>
      <c r="G17" s="42"/>
      <c r="H17" s="42"/>
      <c r="I17" s="42"/>
      <c r="J17" s="42"/>
      <c r="K17" s="42"/>
      <c r="L17" s="42"/>
      <c r="M17" s="42"/>
      <c r="N17" s="42"/>
      <c r="O17" s="42"/>
      <c r="P17" s="42"/>
      <c r="Q17" s="42"/>
      <c r="R17" s="42"/>
      <c r="S17" s="42"/>
      <c r="T17" s="42"/>
      <c r="U17" s="42"/>
      <c r="V17" s="42"/>
      <c r="W17" s="42"/>
      <c r="X17" s="42"/>
      <c r="Y17" s="41"/>
    </row>
    <row r="18" spans="1:25">
      <c r="A18" s="41"/>
      <c r="B18" s="42"/>
      <c r="C18" s="42"/>
      <c r="D18" s="42"/>
      <c r="E18" s="42"/>
      <c r="F18" s="42"/>
      <c r="G18" s="42"/>
      <c r="H18" s="42"/>
      <c r="I18" s="42"/>
      <c r="J18" s="42"/>
      <c r="K18" s="42"/>
      <c r="L18" s="42"/>
      <c r="M18" s="42"/>
      <c r="N18" s="42"/>
      <c r="O18" s="42"/>
      <c r="P18" s="42"/>
      <c r="Q18" s="42"/>
      <c r="R18" s="42"/>
      <c r="S18" s="42"/>
      <c r="T18" s="42"/>
      <c r="U18" s="42"/>
      <c r="V18" s="42"/>
      <c r="W18" s="42"/>
      <c r="X18" s="42"/>
      <c r="Y18" s="41"/>
    </row>
    <row r="19" spans="1:25">
      <c r="A19" s="41" t="s">
        <v>92</v>
      </c>
      <c r="B19" s="42"/>
      <c r="C19" s="42"/>
      <c r="D19" s="42"/>
      <c r="E19" s="42"/>
      <c r="F19" s="42"/>
      <c r="G19" s="42"/>
      <c r="H19" s="42"/>
      <c r="I19" s="42"/>
      <c r="J19" s="42"/>
      <c r="K19" s="42"/>
      <c r="L19" s="42"/>
      <c r="M19" s="42"/>
      <c r="N19" s="42"/>
      <c r="O19" s="42"/>
      <c r="P19" s="42"/>
      <c r="Q19" s="42"/>
      <c r="R19" s="42"/>
      <c r="S19" s="42"/>
      <c r="T19" s="42"/>
      <c r="U19" s="42"/>
      <c r="V19" s="42"/>
      <c r="W19" s="42"/>
      <c r="X19" s="42"/>
      <c r="Y19" s="41"/>
    </row>
    <row r="20" spans="1:25">
      <c r="A20" s="41" t="s">
        <v>98</v>
      </c>
      <c r="B20" s="42"/>
      <c r="C20" s="42"/>
      <c r="D20" s="42"/>
      <c r="E20" s="42"/>
      <c r="F20" s="42"/>
      <c r="G20" s="42"/>
      <c r="H20" s="42"/>
      <c r="I20" s="42"/>
      <c r="J20" s="42"/>
      <c r="K20" s="42"/>
      <c r="L20" s="42"/>
      <c r="M20" s="42"/>
      <c r="N20" s="42"/>
      <c r="O20" s="42"/>
      <c r="P20" s="42"/>
      <c r="Q20" s="42"/>
      <c r="R20" s="42"/>
      <c r="S20" s="42"/>
      <c r="T20" s="42"/>
      <c r="U20" s="42"/>
      <c r="V20" s="42"/>
      <c r="W20" s="42"/>
      <c r="X20" s="42"/>
      <c r="Y20" s="41"/>
    </row>
    <row r="21" spans="1:25">
      <c r="A21" s="41" t="s">
        <v>99</v>
      </c>
      <c r="B21" s="42"/>
      <c r="C21" s="42"/>
      <c r="D21" s="42"/>
      <c r="E21" s="42"/>
      <c r="F21" s="42"/>
      <c r="G21" s="42"/>
      <c r="H21" s="42"/>
      <c r="I21" s="42"/>
      <c r="J21" s="42"/>
      <c r="K21" s="42"/>
      <c r="L21" s="42"/>
      <c r="M21" s="42"/>
      <c r="N21" s="42"/>
      <c r="O21" s="42"/>
      <c r="P21" s="42"/>
      <c r="Q21" s="42"/>
      <c r="R21" s="42"/>
      <c r="S21" s="42"/>
      <c r="T21" s="42"/>
      <c r="U21" s="42"/>
      <c r="V21" s="42"/>
      <c r="W21" s="42"/>
      <c r="X21" s="42"/>
      <c r="Y21" s="41"/>
    </row>
    <row r="22" spans="1:25">
      <c r="A22" s="41" t="s">
        <v>100</v>
      </c>
      <c r="B22" s="42"/>
      <c r="C22" s="42"/>
      <c r="D22" s="42"/>
      <c r="E22" s="42"/>
      <c r="F22" s="42"/>
      <c r="G22" s="42"/>
      <c r="H22" s="42"/>
      <c r="I22" s="42"/>
      <c r="J22" s="42"/>
      <c r="K22" s="42"/>
      <c r="L22" s="42"/>
      <c r="M22" s="42"/>
      <c r="N22" s="42"/>
      <c r="O22" s="42"/>
      <c r="P22" s="42"/>
      <c r="Q22" s="42"/>
      <c r="R22" s="42"/>
      <c r="S22" s="42"/>
      <c r="T22" s="42"/>
      <c r="U22" s="42"/>
      <c r="V22" s="42"/>
      <c r="W22" s="42"/>
      <c r="X22" s="42"/>
      <c r="Y22" s="41"/>
    </row>
    <row r="23" spans="1:25">
      <c r="A23" s="41"/>
      <c r="B23" s="42"/>
      <c r="C23" s="42"/>
      <c r="D23" s="42"/>
      <c r="E23" s="42"/>
      <c r="F23" s="42"/>
      <c r="G23" s="42"/>
      <c r="H23" s="42"/>
      <c r="I23" s="42"/>
      <c r="J23" s="42"/>
      <c r="K23" s="42"/>
      <c r="L23" s="42"/>
      <c r="M23" s="42"/>
      <c r="N23" s="42"/>
      <c r="O23" s="42"/>
      <c r="P23" s="42"/>
      <c r="Q23" s="42"/>
      <c r="R23" s="42"/>
      <c r="S23" s="42"/>
      <c r="T23" s="42"/>
      <c r="U23" s="42"/>
      <c r="V23" s="42"/>
      <c r="W23" s="42"/>
      <c r="X23" s="42"/>
      <c r="Y23" s="41"/>
    </row>
    <row r="24" spans="1:25">
      <c r="A24" s="41" t="s">
        <v>212</v>
      </c>
      <c r="B24" s="42"/>
      <c r="C24" s="42"/>
      <c r="D24" s="42"/>
      <c r="E24" s="42"/>
      <c r="F24" s="42"/>
      <c r="G24" s="42"/>
      <c r="H24" s="42"/>
      <c r="I24" s="42"/>
      <c r="J24" s="42"/>
      <c r="K24" s="42"/>
      <c r="L24" s="42"/>
      <c r="M24" s="42"/>
      <c r="N24" s="42"/>
      <c r="O24" s="42"/>
      <c r="P24" s="42"/>
      <c r="Q24" s="42"/>
      <c r="R24" s="42"/>
      <c r="S24" s="42"/>
      <c r="T24" s="42"/>
      <c r="U24" s="42"/>
      <c r="V24" s="42"/>
      <c r="W24" s="42"/>
      <c r="X24" s="42"/>
      <c r="Y24" s="41"/>
    </row>
    <row r="25" spans="1:25">
      <c r="A25" s="41" t="s">
        <v>215</v>
      </c>
      <c r="B25" s="42"/>
      <c r="C25" s="42"/>
      <c r="D25" s="42"/>
      <c r="E25" s="42"/>
      <c r="F25" s="42"/>
      <c r="G25" s="42"/>
      <c r="H25" s="42"/>
      <c r="I25" s="42"/>
      <c r="J25" s="42"/>
      <c r="K25" s="42"/>
      <c r="L25" s="42"/>
      <c r="M25" s="42"/>
      <c r="N25" s="42"/>
      <c r="O25" s="42"/>
      <c r="P25" s="42"/>
      <c r="Q25" s="42"/>
      <c r="R25" s="42"/>
      <c r="S25" s="42"/>
      <c r="T25" s="42"/>
      <c r="U25" s="42"/>
      <c r="V25" s="42"/>
      <c r="W25" s="42"/>
      <c r="X25" s="42"/>
      <c r="Y25" s="41"/>
    </row>
    <row r="26" spans="1:25">
      <c r="A26" s="41" t="s">
        <v>228</v>
      </c>
      <c r="B26" s="42"/>
      <c r="C26" s="42"/>
      <c r="D26" s="42"/>
      <c r="E26" s="42"/>
      <c r="F26" s="42"/>
      <c r="G26" s="42"/>
      <c r="H26" s="42"/>
      <c r="I26" s="42"/>
      <c r="J26" s="42"/>
      <c r="K26" s="42"/>
      <c r="L26" s="42"/>
      <c r="M26" s="42"/>
      <c r="N26" s="42"/>
      <c r="O26" s="42"/>
      <c r="P26" s="42"/>
      <c r="Q26" s="42"/>
      <c r="R26" s="42"/>
      <c r="S26" s="42"/>
      <c r="T26" s="42"/>
      <c r="U26" s="42"/>
      <c r="V26" s="42"/>
      <c r="W26" s="42"/>
      <c r="X26" s="42"/>
      <c r="Y26" s="41"/>
    </row>
    <row r="27" spans="1:25" ht="19.5" customHeight="1">
      <c r="A27" s="41" t="s">
        <v>213</v>
      </c>
      <c r="B27" s="42"/>
      <c r="C27" s="42"/>
      <c r="D27" s="42"/>
      <c r="E27" s="310"/>
      <c r="F27" s="310"/>
      <c r="G27" s="310"/>
      <c r="H27" s="310"/>
      <c r="I27" s="310"/>
      <c r="J27" s="310"/>
      <c r="K27" s="310"/>
      <c r="L27" s="310"/>
      <c r="M27" s="310"/>
      <c r="N27" s="310"/>
      <c r="O27" s="310"/>
      <c r="P27" s="310"/>
      <c r="Q27" s="310"/>
      <c r="R27" s="310"/>
      <c r="S27" s="310"/>
      <c r="T27" s="310"/>
      <c r="U27" s="310"/>
      <c r="V27" s="310"/>
      <c r="W27" s="310"/>
      <c r="X27" s="42"/>
      <c r="Y27" s="41"/>
    </row>
    <row r="28" spans="1:25" ht="13.5" customHeight="1">
      <c r="A28" s="41" t="s">
        <v>216</v>
      </c>
      <c r="B28" s="42"/>
      <c r="C28" s="42"/>
      <c r="D28" s="42"/>
      <c r="E28" s="310"/>
      <c r="F28" s="310"/>
      <c r="G28" s="310"/>
      <c r="H28" s="310"/>
      <c r="I28" s="310"/>
      <c r="J28" s="310"/>
      <c r="K28" s="310"/>
      <c r="L28" s="310"/>
      <c r="M28" s="310"/>
      <c r="N28" s="310"/>
      <c r="O28" s="310"/>
      <c r="P28" s="310"/>
      <c r="Q28" s="310"/>
      <c r="R28" s="310"/>
      <c r="S28" s="310"/>
      <c r="T28" s="310"/>
      <c r="U28" s="310"/>
      <c r="V28" s="310"/>
      <c r="W28" s="310"/>
      <c r="X28" s="42"/>
      <c r="Y28" s="41"/>
    </row>
    <row r="29" spans="1:25">
      <c r="A29" s="41" t="s">
        <v>214</v>
      </c>
      <c r="B29" s="42"/>
      <c r="C29" s="42"/>
      <c r="D29" s="42"/>
      <c r="E29" s="310"/>
      <c r="F29" s="310"/>
      <c r="G29" s="310"/>
      <c r="H29" s="310"/>
      <c r="I29" s="310"/>
      <c r="J29" s="310"/>
      <c r="K29" s="310"/>
      <c r="L29" s="310"/>
      <c r="M29" s="310"/>
      <c r="N29" s="310"/>
      <c r="O29" s="310"/>
      <c r="P29" s="310"/>
      <c r="Q29" s="310"/>
      <c r="R29" s="310"/>
      <c r="S29" s="310"/>
      <c r="T29" s="310"/>
      <c r="U29" s="310"/>
      <c r="V29" s="310"/>
      <c r="W29" s="310"/>
      <c r="X29" s="42"/>
      <c r="Y29" s="41"/>
    </row>
    <row r="30" spans="1:25">
      <c r="A30" s="41"/>
      <c r="B30" s="42"/>
      <c r="C30" s="42"/>
      <c r="D30" s="42"/>
      <c r="E30" s="42"/>
      <c r="F30" s="42"/>
      <c r="G30" s="42"/>
      <c r="H30" s="42"/>
      <c r="I30" s="42"/>
      <c r="J30" s="42"/>
      <c r="K30" s="42"/>
      <c r="L30" s="42"/>
      <c r="M30" s="42"/>
      <c r="N30" s="42"/>
      <c r="O30" s="42"/>
      <c r="P30" s="42"/>
      <c r="Q30" s="42"/>
      <c r="R30" s="42"/>
      <c r="S30" s="42"/>
      <c r="T30" s="42"/>
      <c r="U30" s="42"/>
      <c r="V30" s="42"/>
      <c r="W30" s="42"/>
      <c r="X30" s="42"/>
      <c r="Y30" s="41"/>
    </row>
    <row r="31" spans="1:25">
      <c r="A31" s="41" t="s">
        <v>234</v>
      </c>
      <c r="B31" s="42"/>
      <c r="C31" s="42"/>
      <c r="D31" s="42"/>
      <c r="E31" s="42"/>
      <c r="F31" s="42"/>
      <c r="G31" s="42"/>
      <c r="H31" s="42"/>
      <c r="I31" s="42"/>
      <c r="J31" s="42"/>
      <c r="K31" s="42"/>
      <c r="L31" s="42"/>
      <c r="M31" s="42"/>
      <c r="N31" s="42"/>
      <c r="O31" s="42"/>
      <c r="P31" s="42"/>
      <c r="Q31" s="42"/>
      <c r="R31" s="42"/>
      <c r="S31" s="42"/>
      <c r="T31" s="42"/>
      <c r="U31" s="42"/>
      <c r="V31" s="42"/>
      <c r="W31" s="42"/>
      <c r="X31" s="42"/>
      <c r="Y31" s="41"/>
    </row>
    <row r="32" spans="1:25">
      <c r="A32" s="41" t="s">
        <v>235</v>
      </c>
      <c r="B32" s="42"/>
      <c r="C32" s="42"/>
      <c r="D32" s="42"/>
      <c r="E32" s="42"/>
      <c r="F32" s="42"/>
      <c r="G32" s="42"/>
      <c r="H32" s="42"/>
      <c r="I32" s="42"/>
      <c r="J32" s="42"/>
      <c r="K32" s="42"/>
      <c r="L32" s="42"/>
      <c r="M32" s="42"/>
      <c r="N32" s="42"/>
      <c r="O32" s="42"/>
      <c r="P32" s="42"/>
      <c r="Q32" s="42"/>
      <c r="R32" s="42"/>
      <c r="S32" s="42"/>
      <c r="T32" s="42"/>
      <c r="U32" s="42"/>
      <c r="V32" s="42"/>
      <c r="W32" s="42"/>
      <c r="X32" s="42"/>
      <c r="Y32" s="41"/>
    </row>
    <row r="33" spans="1:25">
      <c r="A33" s="41"/>
      <c r="B33" s="42"/>
      <c r="C33" s="42"/>
      <c r="D33" s="42"/>
      <c r="E33" s="42"/>
      <c r="F33" s="42"/>
      <c r="G33" s="42"/>
      <c r="H33" s="42"/>
      <c r="I33" s="42"/>
      <c r="J33" s="42"/>
      <c r="K33" s="42"/>
      <c r="L33" s="42"/>
      <c r="M33" s="42"/>
      <c r="N33" s="42"/>
      <c r="O33" s="42"/>
      <c r="P33" s="42"/>
      <c r="Q33" s="42"/>
      <c r="R33" s="42"/>
      <c r="S33" s="42"/>
      <c r="T33" s="42"/>
      <c r="U33" s="42"/>
      <c r="V33" s="42"/>
      <c r="W33" s="42"/>
      <c r="X33" s="42"/>
      <c r="Y33" s="41"/>
    </row>
    <row r="34" spans="1:25">
      <c r="A34" s="41" t="s">
        <v>236</v>
      </c>
      <c r="B34" s="42"/>
      <c r="C34" s="42"/>
      <c r="D34" s="42"/>
      <c r="E34" s="42"/>
      <c r="F34" s="42"/>
      <c r="G34" s="42"/>
      <c r="H34" s="42"/>
      <c r="I34" s="42"/>
      <c r="J34" s="42"/>
      <c r="K34" s="42"/>
      <c r="L34" s="42"/>
      <c r="M34" s="42"/>
      <c r="N34" s="42"/>
      <c r="O34" s="42"/>
      <c r="P34" s="42"/>
      <c r="Q34" s="42"/>
      <c r="R34" s="42"/>
      <c r="S34" s="42"/>
      <c r="T34" s="42"/>
      <c r="U34" s="42"/>
      <c r="V34" s="42"/>
      <c r="W34" s="42"/>
      <c r="X34" s="42"/>
      <c r="Y34" s="41"/>
    </row>
    <row r="35" spans="1:25">
      <c r="A35" s="314" t="s">
        <v>237</v>
      </c>
      <c r="B35" s="42"/>
      <c r="C35" s="42"/>
      <c r="D35" s="42"/>
      <c r="E35" s="42"/>
      <c r="F35" s="42"/>
      <c r="G35" s="42"/>
      <c r="H35" s="42"/>
      <c r="I35" s="42"/>
      <c r="J35" s="42"/>
      <c r="K35" s="42"/>
      <c r="L35" s="42"/>
      <c r="M35" s="42"/>
      <c r="N35" s="42"/>
      <c r="O35" s="42"/>
      <c r="P35" s="42"/>
      <c r="Q35" s="42"/>
      <c r="R35" s="42"/>
      <c r="S35" s="42"/>
      <c r="T35" s="42"/>
      <c r="U35" s="42"/>
      <c r="V35" s="42"/>
      <c r="W35" s="42"/>
      <c r="X35" s="42"/>
      <c r="Y35" s="41"/>
    </row>
    <row r="36" spans="1:25">
      <c r="A36" s="41" t="s">
        <v>238</v>
      </c>
      <c r="B36" s="42"/>
      <c r="C36" s="42"/>
      <c r="D36" s="42"/>
      <c r="E36" s="42"/>
      <c r="F36" s="42"/>
      <c r="G36" s="42"/>
      <c r="H36" s="42"/>
      <c r="I36" s="42"/>
      <c r="J36" s="42"/>
      <c r="K36" s="42"/>
      <c r="L36" s="42"/>
      <c r="M36" s="42"/>
      <c r="N36" s="42"/>
      <c r="O36" s="42"/>
      <c r="P36" s="42"/>
      <c r="Q36" s="42"/>
      <c r="R36" s="42"/>
      <c r="S36" s="42"/>
      <c r="T36" s="42"/>
      <c r="U36" s="42"/>
      <c r="V36" s="42"/>
      <c r="W36" s="42"/>
      <c r="X36" s="42"/>
      <c r="Y36" s="41"/>
    </row>
    <row r="37" spans="1:25">
      <c r="A37" s="41" t="s">
        <v>239</v>
      </c>
      <c r="B37" s="42"/>
      <c r="C37" s="42"/>
      <c r="D37" s="42"/>
      <c r="E37" s="42"/>
      <c r="F37" s="42"/>
      <c r="G37" s="42"/>
      <c r="H37" s="42"/>
      <c r="I37" s="42"/>
      <c r="J37" s="42"/>
      <c r="K37" s="42"/>
      <c r="L37" s="42"/>
      <c r="M37" s="42"/>
      <c r="N37" s="42"/>
      <c r="O37" s="42"/>
      <c r="P37" s="42"/>
      <c r="Q37" s="42"/>
      <c r="R37" s="42"/>
      <c r="S37" s="42"/>
      <c r="T37" s="42"/>
      <c r="U37" s="42"/>
      <c r="V37" s="42"/>
      <c r="W37" s="42"/>
      <c r="X37" s="42"/>
      <c r="Y37" s="41"/>
    </row>
    <row r="38" spans="1:25">
      <c r="A38" s="41" t="s">
        <v>240</v>
      </c>
      <c r="B38" s="42"/>
      <c r="C38" s="42"/>
      <c r="D38" s="42"/>
      <c r="E38" s="42"/>
      <c r="F38" s="42"/>
      <c r="G38" s="42"/>
      <c r="H38" s="42"/>
      <c r="I38" s="42"/>
      <c r="J38" s="42"/>
      <c r="K38" s="42"/>
      <c r="L38" s="42"/>
      <c r="M38" s="42"/>
      <c r="N38" s="42"/>
      <c r="O38" s="42"/>
      <c r="P38" s="42"/>
      <c r="Q38" s="42"/>
      <c r="R38" s="42"/>
      <c r="S38" s="42"/>
      <c r="T38" s="42"/>
      <c r="U38" s="42"/>
      <c r="V38" s="42"/>
      <c r="W38" s="42"/>
      <c r="X38" s="42"/>
      <c r="Y38" s="41"/>
    </row>
    <row r="39" spans="1:25">
      <c r="A39" s="41" t="s">
        <v>241</v>
      </c>
      <c r="B39" s="42"/>
      <c r="C39" s="42"/>
      <c r="D39" s="42"/>
      <c r="E39" s="42"/>
      <c r="F39" s="42"/>
      <c r="G39" s="42"/>
      <c r="H39" s="42"/>
      <c r="I39" s="42"/>
      <c r="J39" s="42"/>
      <c r="K39" s="42"/>
      <c r="L39" s="42"/>
      <c r="M39" s="42"/>
      <c r="N39" s="42"/>
      <c r="O39" s="42"/>
      <c r="P39" s="42"/>
      <c r="Q39" s="42"/>
      <c r="R39" s="42"/>
      <c r="S39" s="42"/>
      <c r="T39" s="42"/>
      <c r="U39" s="42"/>
      <c r="V39" s="42"/>
      <c r="W39" s="42"/>
      <c r="X39" s="42"/>
      <c r="Y39" s="41"/>
    </row>
    <row r="40" spans="1:25">
      <c r="A40" s="41"/>
      <c r="B40" s="42"/>
      <c r="C40" s="42"/>
      <c r="D40" s="42"/>
      <c r="E40" s="42"/>
      <c r="F40" s="42"/>
      <c r="G40" s="42"/>
      <c r="H40" s="42"/>
      <c r="I40" s="42"/>
      <c r="J40" s="42"/>
      <c r="K40" s="42"/>
      <c r="L40" s="42"/>
      <c r="M40" s="42"/>
      <c r="N40" s="42"/>
      <c r="O40" s="42"/>
      <c r="P40" s="42"/>
      <c r="Q40" s="42"/>
      <c r="R40" s="42"/>
      <c r="S40" s="42"/>
      <c r="T40" s="42"/>
      <c r="U40" s="42"/>
      <c r="V40" s="42"/>
      <c r="W40" s="42"/>
      <c r="X40" s="42"/>
      <c r="Y40" s="41"/>
    </row>
    <row r="41" spans="1:25">
      <c r="A41" s="314" t="s">
        <v>242</v>
      </c>
      <c r="B41" s="42"/>
      <c r="C41" s="42"/>
      <c r="D41" s="42"/>
      <c r="E41" s="42"/>
      <c r="F41" s="42"/>
      <c r="G41" s="42"/>
      <c r="H41" s="42"/>
      <c r="I41" s="42"/>
      <c r="J41" s="42"/>
      <c r="K41" s="42"/>
      <c r="L41" s="42"/>
      <c r="M41" s="42"/>
      <c r="N41" s="42"/>
      <c r="O41" s="42"/>
      <c r="P41" s="42"/>
      <c r="Q41" s="42"/>
      <c r="R41" s="42"/>
      <c r="S41" s="42"/>
      <c r="T41" s="42"/>
      <c r="U41" s="42"/>
      <c r="V41" s="42"/>
      <c r="W41" s="42"/>
      <c r="X41" s="42"/>
      <c r="Y41" s="41"/>
    </row>
    <row r="42" spans="1:25">
      <c r="A42" s="314" t="s">
        <v>243</v>
      </c>
      <c r="B42" s="42"/>
      <c r="C42" s="42"/>
      <c r="D42" s="42"/>
      <c r="E42" s="42"/>
      <c r="F42" s="42"/>
      <c r="G42" s="42"/>
      <c r="H42" s="42"/>
      <c r="I42" s="42"/>
      <c r="J42" s="42"/>
      <c r="K42" s="42"/>
      <c r="L42" s="42"/>
      <c r="M42" s="42"/>
      <c r="N42" s="42"/>
      <c r="O42" s="42"/>
      <c r="P42" s="42"/>
      <c r="Q42" s="42"/>
      <c r="R42" s="42"/>
      <c r="S42" s="42"/>
      <c r="T42" s="42"/>
      <c r="U42" s="42"/>
      <c r="V42" s="42"/>
      <c r="W42" s="42"/>
      <c r="X42" s="42"/>
      <c r="Y42" s="41"/>
    </row>
    <row r="43" spans="1:25">
      <c r="A43" s="314" t="s">
        <v>244</v>
      </c>
      <c r="B43" s="42"/>
      <c r="C43" s="42"/>
      <c r="D43" s="42"/>
      <c r="E43" s="42"/>
      <c r="F43" s="42"/>
      <c r="G43" s="42"/>
      <c r="H43" s="42"/>
      <c r="I43" s="42"/>
      <c r="J43" s="42"/>
      <c r="K43" s="42"/>
      <c r="L43" s="42"/>
      <c r="M43" s="42"/>
      <c r="N43" s="42"/>
      <c r="O43" s="42"/>
      <c r="P43" s="42"/>
      <c r="Q43" s="42"/>
      <c r="R43" s="42"/>
      <c r="S43" s="42"/>
      <c r="T43" s="42"/>
      <c r="U43" s="42"/>
      <c r="V43" s="42"/>
      <c r="W43" s="42"/>
      <c r="X43" s="42"/>
      <c r="Y43" s="41"/>
    </row>
    <row r="44" spans="1:25">
      <c r="A44" s="314" t="s">
        <v>245</v>
      </c>
      <c r="B44" s="42"/>
      <c r="C44" s="42"/>
      <c r="D44" s="42"/>
      <c r="E44" s="42"/>
      <c r="F44" s="42"/>
      <c r="G44" s="42"/>
      <c r="H44" s="42"/>
      <c r="I44" s="42"/>
      <c r="J44" s="42"/>
      <c r="K44" s="42"/>
      <c r="L44" s="42"/>
      <c r="M44" s="42"/>
      <c r="N44" s="42"/>
      <c r="O44" s="42"/>
      <c r="P44" s="42"/>
      <c r="Q44" s="42"/>
      <c r="R44" s="42"/>
      <c r="S44" s="42"/>
      <c r="T44" s="42"/>
      <c r="U44" s="42"/>
      <c r="V44" s="42"/>
      <c r="W44" s="42"/>
      <c r="X44" s="42"/>
      <c r="Y44" s="41"/>
    </row>
    <row r="45" spans="1:25">
      <c r="A45" s="314" t="s">
        <v>246</v>
      </c>
      <c r="B45" s="42"/>
      <c r="C45" s="42"/>
      <c r="D45" s="42"/>
      <c r="E45" s="42"/>
      <c r="F45" s="42"/>
      <c r="G45" s="42"/>
      <c r="H45" s="42"/>
      <c r="I45" s="42"/>
      <c r="J45" s="42"/>
      <c r="K45" s="42"/>
      <c r="L45" s="42"/>
      <c r="M45" s="42"/>
      <c r="N45" s="42"/>
      <c r="O45" s="42"/>
      <c r="P45" s="42"/>
      <c r="Q45" s="42"/>
      <c r="R45" s="42"/>
      <c r="S45" s="42"/>
      <c r="T45" s="42"/>
      <c r="U45" s="42"/>
      <c r="V45" s="42"/>
      <c r="W45" s="42"/>
      <c r="X45" s="42"/>
      <c r="Y45" s="41"/>
    </row>
    <row r="46" spans="1:25">
      <c r="A46" s="314" t="s">
        <v>247</v>
      </c>
      <c r="B46" s="42"/>
      <c r="C46" s="42"/>
      <c r="D46" s="42"/>
      <c r="E46" s="42"/>
      <c r="F46" s="42"/>
      <c r="G46" s="42"/>
      <c r="H46" s="42"/>
      <c r="I46" s="42"/>
      <c r="J46" s="42"/>
      <c r="K46" s="42"/>
      <c r="L46" s="42"/>
      <c r="M46" s="42"/>
      <c r="N46" s="42"/>
      <c r="O46" s="42"/>
      <c r="P46" s="42"/>
      <c r="Q46" s="42"/>
      <c r="R46" s="42"/>
      <c r="S46" s="42"/>
      <c r="T46" s="42"/>
      <c r="U46" s="42"/>
      <c r="V46" s="42"/>
      <c r="W46" s="42"/>
      <c r="X46" s="42"/>
      <c r="Y46" s="41"/>
    </row>
    <row r="47" spans="1:25">
      <c r="A47" s="314" t="s">
        <v>248</v>
      </c>
      <c r="B47" s="42"/>
      <c r="C47" s="42"/>
      <c r="D47" s="42"/>
      <c r="E47" s="42"/>
      <c r="F47" s="42"/>
      <c r="G47" s="42"/>
      <c r="H47" s="42"/>
      <c r="I47" s="42"/>
      <c r="J47" s="42"/>
      <c r="K47" s="42"/>
      <c r="L47" s="42"/>
      <c r="M47" s="42"/>
      <c r="N47" s="42"/>
      <c r="O47" s="42"/>
      <c r="P47" s="42"/>
      <c r="Q47" s="42"/>
      <c r="R47" s="42"/>
      <c r="S47" s="42"/>
      <c r="T47" s="42"/>
      <c r="U47" s="42"/>
      <c r="V47" s="42"/>
      <c r="W47" s="42"/>
      <c r="X47" s="42"/>
      <c r="Y47" s="41"/>
    </row>
    <row r="48" spans="1:25">
      <c r="A48" s="314" t="s">
        <v>249</v>
      </c>
      <c r="B48" s="42"/>
      <c r="C48" s="42"/>
      <c r="D48" s="42"/>
      <c r="E48" s="42"/>
      <c r="F48" s="42"/>
      <c r="G48" s="42"/>
      <c r="H48" s="42"/>
      <c r="I48" s="42"/>
      <c r="J48" s="42"/>
      <c r="K48" s="42"/>
      <c r="L48" s="42"/>
      <c r="M48" s="42"/>
      <c r="N48" s="42"/>
      <c r="O48" s="42"/>
      <c r="P48" s="42"/>
      <c r="Q48" s="42"/>
      <c r="R48" s="42"/>
      <c r="S48" s="42"/>
      <c r="T48" s="42"/>
      <c r="U48" s="42"/>
      <c r="V48" s="42"/>
      <c r="W48" s="42"/>
      <c r="X48" s="42"/>
      <c r="Y48" s="41"/>
    </row>
    <row r="49" spans="1:25">
      <c r="A49" s="314" t="s">
        <v>229</v>
      </c>
      <c r="B49" s="42"/>
      <c r="C49" s="42"/>
      <c r="D49" s="42"/>
      <c r="E49" s="42"/>
      <c r="F49" s="42"/>
      <c r="G49" s="42"/>
      <c r="H49" s="42"/>
      <c r="I49" s="42"/>
      <c r="J49" s="42"/>
      <c r="K49" s="42"/>
      <c r="L49" s="42"/>
      <c r="M49" s="42"/>
      <c r="N49" s="42"/>
      <c r="O49" s="42"/>
      <c r="P49" s="42"/>
      <c r="Q49" s="42"/>
      <c r="R49" s="42"/>
      <c r="S49" s="42"/>
      <c r="T49" s="42"/>
      <c r="U49" s="42"/>
      <c r="V49" s="42"/>
      <c r="W49" s="42"/>
      <c r="X49" s="42"/>
      <c r="Y49" s="41"/>
    </row>
    <row r="50" spans="1:25">
      <c r="A50" s="314" t="s">
        <v>248</v>
      </c>
      <c r="B50" s="42"/>
      <c r="C50" s="42"/>
      <c r="D50" s="42"/>
      <c r="E50" s="42"/>
      <c r="F50" s="42"/>
      <c r="G50" s="42"/>
      <c r="H50" s="42"/>
      <c r="I50" s="42"/>
      <c r="J50" s="42"/>
      <c r="K50" s="42"/>
      <c r="L50" s="42"/>
      <c r="M50" s="42"/>
      <c r="N50" s="42"/>
      <c r="O50" s="42"/>
      <c r="P50" s="42"/>
      <c r="Q50" s="42"/>
      <c r="R50" s="42"/>
      <c r="S50" s="42"/>
      <c r="T50" s="42"/>
      <c r="U50" s="42"/>
      <c r="V50" s="42"/>
      <c r="W50" s="42"/>
      <c r="X50" s="42"/>
      <c r="Y50" s="41"/>
    </row>
    <row r="51" spans="1:25">
      <c r="A51" s="314" t="s">
        <v>265</v>
      </c>
      <c r="B51" s="42"/>
      <c r="C51" s="42"/>
      <c r="D51" s="42"/>
      <c r="E51" s="42"/>
      <c r="F51" s="42"/>
      <c r="G51" s="42"/>
      <c r="H51" s="42"/>
      <c r="I51" s="42"/>
      <c r="J51" s="42"/>
      <c r="K51" s="42"/>
      <c r="L51" s="42"/>
      <c r="M51" s="42"/>
      <c r="N51" s="42"/>
      <c r="O51" s="42"/>
      <c r="P51" s="42"/>
      <c r="Q51" s="42"/>
      <c r="R51" s="42"/>
      <c r="S51" s="42"/>
      <c r="T51" s="42"/>
      <c r="U51" s="42"/>
      <c r="V51" s="42"/>
      <c r="W51" s="42"/>
      <c r="X51" s="42"/>
      <c r="Y51" s="41"/>
    </row>
    <row r="52" spans="1:25">
      <c r="A52" s="314"/>
      <c r="B52" s="42"/>
      <c r="C52" s="42"/>
      <c r="D52" s="42"/>
      <c r="E52" s="42"/>
      <c r="F52" s="42"/>
      <c r="G52" s="42"/>
      <c r="H52" s="42"/>
      <c r="I52" s="42"/>
      <c r="J52" s="42"/>
      <c r="K52" s="42"/>
      <c r="L52" s="42"/>
      <c r="M52" s="42"/>
      <c r="N52" s="42"/>
      <c r="O52" s="42"/>
      <c r="P52" s="42"/>
      <c r="Q52" s="42"/>
      <c r="R52" s="42"/>
      <c r="S52" s="42"/>
      <c r="T52" s="42"/>
      <c r="U52" s="42"/>
      <c r="V52" s="42"/>
      <c r="W52" s="42"/>
      <c r="X52" s="42"/>
      <c r="Y52" s="41"/>
    </row>
    <row r="53" spans="1:25">
      <c r="A53" s="314" t="s">
        <v>250</v>
      </c>
      <c r="B53" s="42"/>
      <c r="C53" s="42"/>
      <c r="D53" s="42"/>
      <c r="E53" s="42"/>
      <c r="F53" s="42"/>
      <c r="G53" s="42"/>
      <c r="H53" s="42"/>
      <c r="I53" s="42"/>
      <c r="J53" s="42"/>
      <c r="K53" s="42"/>
      <c r="L53" s="42"/>
      <c r="M53" s="42"/>
      <c r="N53" s="42"/>
      <c r="O53" s="42"/>
      <c r="P53" s="42"/>
      <c r="Q53" s="42"/>
      <c r="R53" s="42"/>
      <c r="S53" s="42"/>
      <c r="T53" s="42"/>
      <c r="U53" s="42"/>
      <c r="V53" s="42"/>
      <c r="W53" s="42"/>
      <c r="X53" s="42"/>
      <c r="Y53" s="41"/>
    </row>
    <row r="54" spans="1:25">
      <c r="A54" s="314" t="s">
        <v>93</v>
      </c>
      <c r="B54" s="42"/>
      <c r="C54" s="42"/>
      <c r="D54" s="42"/>
      <c r="E54" s="42"/>
      <c r="F54" s="42"/>
      <c r="G54" s="42"/>
      <c r="H54" s="42"/>
      <c r="I54" s="42"/>
      <c r="J54" s="42"/>
      <c r="K54" s="42"/>
      <c r="L54" s="42"/>
      <c r="M54" s="42"/>
      <c r="N54" s="42"/>
      <c r="O54" s="42"/>
      <c r="P54" s="42"/>
      <c r="Q54" s="42"/>
      <c r="R54" s="42"/>
      <c r="S54" s="42"/>
      <c r="T54" s="42"/>
      <c r="U54" s="42"/>
      <c r="V54" s="42"/>
      <c r="W54" s="42"/>
      <c r="X54" s="42"/>
      <c r="Y54" s="41"/>
    </row>
    <row r="55" spans="1:25">
      <c r="A55" s="314" t="s">
        <v>337</v>
      </c>
      <c r="B55" s="42"/>
      <c r="C55" s="42"/>
      <c r="D55" s="42"/>
      <c r="E55" s="42"/>
      <c r="F55" s="42"/>
      <c r="G55" s="42"/>
      <c r="H55" s="42"/>
      <c r="I55" s="42"/>
      <c r="J55" s="42"/>
      <c r="K55" s="42"/>
      <c r="L55" s="42"/>
      <c r="M55" s="42"/>
      <c r="N55" s="42"/>
      <c r="O55" s="42"/>
      <c r="P55" s="42"/>
      <c r="Q55" s="42"/>
      <c r="R55" s="42"/>
      <c r="S55" s="42"/>
      <c r="T55" s="42"/>
      <c r="U55" s="42"/>
      <c r="V55" s="42"/>
      <c r="W55" s="42"/>
      <c r="X55" s="42"/>
      <c r="Y55" s="41"/>
    </row>
    <row r="56" spans="1:25">
      <c r="A56" s="314" t="s">
        <v>338</v>
      </c>
      <c r="B56" s="42"/>
      <c r="C56" s="42"/>
      <c r="D56" s="42"/>
      <c r="E56" s="42"/>
      <c r="F56" s="42"/>
      <c r="G56" s="42"/>
      <c r="H56" s="42"/>
      <c r="I56" s="42"/>
      <c r="J56" s="42"/>
      <c r="K56" s="42"/>
      <c r="L56" s="42"/>
      <c r="M56" s="42"/>
      <c r="N56" s="42"/>
      <c r="O56" s="42"/>
      <c r="P56" s="42"/>
      <c r="Q56" s="42"/>
      <c r="R56" s="42"/>
      <c r="S56" s="42"/>
      <c r="T56" s="42"/>
      <c r="U56" s="42"/>
      <c r="V56" s="42"/>
      <c r="W56" s="42"/>
      <c r="X56" s="42"/>
      <c r="Y56" s="41"/>
    </row>
    <row r="57" spans="1:25">
      <c r="A57" s="41"/>
      <c r="B57" s="42"/>
      <c r="C57" s="42"/>
      <c r="D57" s="42"/>
      <c r="E57" s="42"/>
      <c r="F57" s="42"/>
      <c r="G57" s="42"/>
      <c r="H57" s="42"/>
      <c r="I57" s="42"/>
      <c r="J57" s="42"/>
      <c r="K57" s="42"/>
      <c r="L57" s="42"/>
      <c r="M57" s="42"/>
      <c r="N57" s="42"/>
      <c r="O57" s="42"/>
      <c r="P57" s="42"/>
      <c r="Q57" s="42"/>
      <c r="R57" s="42"/>
      <c r="S57" s="42"/>
      <c r="T57" s="42"/>
      <c r="U57" s="42"/>
      <c r="V57" s="42"/>
      <c r="W57" s="42"/>
      <c r="X57" s="42"/>
      <c r="Y57" s="41"/>
    </row>
    <row r="58" spans="1:25">
      <c r="A58" s="41"/>
      <c r="B58" s="41"/>
      <c r="C58" s="41"/>
      <c r="D58" s="41"/>
      <c r="E58" s="41"/>
      <c r="F58" s="41"/>
      <c r="G58" s="41"/>
      <c r="H58" s="41"/>
      <c r="I58" s="41"/>
      <c r="J58" s="41"/>
      <c r="K58" s="41"/>
      <c r="L58" s="41"/>
      <c r="M58" s="41"/>
      <c r="N58" s="41"/>
      <c r="O58" s="41"/>
      <c r="P58" s="41"/>
      <c r="Q58" s="41"/>
      <c r="R58" s="41"/>
      <c r="S58" s="41"/>
      <c r="T58" s="41"/>
      <c r="U58" s="41"/>
      <c r="V58" s="41"/>
      <c r="W58" s="41"/>
      <c r="X58" s="41"/>
      <c r="Y58" s="41"/>
    </row>
    <row r="59" spans="1:25">
      <c r="A59" s="41"/>
      <c r="B59" s="41"/>
      <c r="C59" s="41"/>
      <c r="D59" s="41"/>
      <c r="E59" s="41"/>
      <c r="F59" s="41"/>
      <c r="G59" s="41"/>
      <c r="H59" s="41"/>
      <c r="I59" s="41"/>
      <c r="J59" s="41"/>
      <c r="K59" s="41"/>
      <c r="L59" s="41"/>
      <c r="M59" s="41"/>
      <c r="N59" s="41"/>
      <c r="O59" s="41"/>
      <c r="P59" s="41"/>
      <c r="Q59" s="41"/>
      <c r="R59" s="41"/>
      <c r="S59" s="41"/>
      <c r="T59" s="41"/>
      <c r="U59" s="41"/>
      <c r="V59" s="41"/>
      <c r="W59" s="41"/>
      <c r="X59" s="41"/>
      <c r="Y59" s="41"/>
    </row>
    <row r="60" spans="1:25">
      <c r="A60" s="41"/>
      <c r="B60" s="41"/>
      <c r="C60" s="41"/>
      <c r="D60" s="41"/>
      <c r="E60" s="41"/>
      <c r="F60" s="41"/>
      <c r="G60" s="41"/>
      <c r="H60" s="41"/>
      <c r="I60" s="41"/>
      <c r="J60" s="41"/>
      <c r="K60" s="41"/>
      <c r="L60" s="41"/>
      <c r="M60" s="41"/>
      <c r="N60" s="41"/>
      <c r="O60" s="41"/>
      <c r="P60" s="41"/>
      <c r="Q60" s="41"/>
      <c r="R60" s="41"/>
      <c r="S60" s="41"/>
      <c r="T60" s="41"/>
      <c r="U60" s="41"/>
      <c r="V60" s="41"/>
      <c r="W60" s="41"/>
      <c r="X60" s="41"/>
      <c r="Y60" s="41"/>
    </row>
    <row r="61" spans="1:25">
      <c r="A61" s="41"/>
      <c r="B61" s="41"/>
      <c r="C61" s="41"/>
      <c r="D61" s="41"/>
      <c r="E61" s="41"/>
      <c r="F61" s="41"/>
      <c r="G61" s="41"/>
      <c r="H61" s="41"/>
      <c r="I61" s="41"/>
      <c r="J61" s="41"/>
      <c r="K61" s="41"/>
      <c r="L61" s="41"/>
      <c r="M61" s="41"/>
      <c r="N61" s="41"/>
      <c r="O61" s="41"/>
      <c r="P61" s="41"/>
      <c r="Q61" s="41"/>
      <c r="R61" s="41"/>
      <c r="S61" s="41"/>
      <c r="T61" s="41"/>
      <c r="U61" s="41"/>
      <c r="V61" s="41"/>
      <c r="W61" s="41"/>
      <c r="X61" s="41"/>
      <c r="Y61" s="41"/>
    </row>
    <row r="62" spans="1:25">
      <c r="A62" s="41"/>
      <c r="B62" s="41"/>
      <c r="C62" s="41"/>
      <c r="D62" s="41"/>
      <c r="E62" s="41"/>
      <c r="F62" s="41"/>
      <c r="G62" s="41"/>
      <c r="H62" s="41"/>
      <c r="I62" s="41"/>
      <c r="J62" s="41"/>
      <c r="K62" s="41"/>
      <c r="L62" s="41"/>
      <c r="M62" s="41"/>
      <c r="N62" s="41"/>
      <c r="O62" s="41"/>
      <c r="P62" s="41"/>
      <c r="Q62" s="41"/>
      <c r="R62" s="41"/>
      <c r="S62" s="41"/>
      <c r="T62" s="41"/>
      <c r="U62" s="41"/>
      <c r="V62" s="41"/>
      <c r="W62" s="41"/>
      <c r="X62" s="41"/>
      <c r="Y62" s="41"/>
    </row>
    <row r="63" spans="1:25">
      <c r="A63" s="41"/>
      <c r="B63" s="41"/>
      <c r="C63" s="41"/>
      <c r="D63" s="41"/>
      <c r="E63" s="41"/>
      <c r="F63" s="41"/>
      <c r="G63" s="41"/>
      <c r="H63" s="41"/>
      <c r="I63" s="41"/>
      <c r="J63" s="41"/>
      <c r="K63" s="41"/>
      <c r="L63" s="41"/>
      <c r="M63" s="41"/>
      <c r="N63" s="41"/>
      <c r="O63" s="41"/>
      <c r="P63" s="41"/>
      <c r="Q63" s="41"/>
      <c r="R63" s="41"/>
      <c r="S63" s="41"/>
      <c r="T63" s="41"/>
      <c r="U63" s="41"/>
      <c r="V63" s="41"/>
      <c r="W63" s="41"/>
      <c r="X63" s="41"/>
      <c r="Y63" s="41"/>
    </row>
    <row r="64" spans="1:25">
      <c r="A64" s="41"/>
      <c r="B64" s="41"/>
      <c r="C64" s="41"/>
      <c r="D64" s="41"/>
      <c r="E64" s="41"/>
      <c r="F64" s="41"/>
      <c r="G64" s="41"/>
      <c r="H64" s="41"/>
      <c r="I64" s="41"/>
      <c r="J64" s="41"/>
      <c r="K64" s="41"/>
      <c r="L64" s="41"/>
      <c r="M64" s="41"/>
      <c r="N64" s="41"/>
      <c r="O64" s="41"/>
      <c r="P64" s="41"/>
      <c r="Q64" s="41"/>
      <c r="R64" s="41"/>
      <c r="S64" s="41"/>
      <c r="T64" s="41"/>
      <c r="U64" s="41"/>
      <c r="V64" s="41"/>
      <c r="W64" s="41"/>
      <c r="X64" s="41"/>
      <c r="Y64" s="41"/>
    </row>
    <row r="65" spans="1:25">
      <c r="A65" s="41"/>
      <c r="B65" s="41"/>
      <c r="C65" s="41"/>
      <c r="D65" s="41"/>
      <c r="E65" s="41"/>
      <c r="F65" s="41"/>
      <c r="G65" s="41"/>
      <c r="H65" s="41"/>
      <c r="I65" s="41"/>
      <c r="J65" s="41"/>
      <c r="K65" s="41"/>
      <c r="L65" s="41"/>
      <c r="M65" s="41"/>
      <c r="N65" s="41"/>
      <c r="O65" s="41"/>
      <c r="P65" s="41"/>
      <c r="Q65" s="41"/>
      <c r="R65" s="41"/>
      <c r="S65" s="41"/>
      <c r="T65" s="41"/>
      <c r="U65" s="41"/>
      <c r="V65" s="41"/>
      <c r="W65" s="41"/>
      <c r="X65" s="41"/>
      <c r="Y65" s="41"/>
    </row>
    <row r="66" spans="1:25">
      <c r="A66" s="41"/>
      <c r="B66" s="41"/>
      <c r="C66" s="41"/>
      <c r="D66" s="41"/>
      <c r="E66" s="41"/>
      <c r="F66" s="41"/>
      <c r="G66" s="41"/>
      <c r="H66" s="41"/>
      <c r="I66" s="41"/>
      <c r="J66" s="41"/>
      <c r="K66" s="41"/>
      <c r="L66" s="41"/>
      <c r="M66" s="41"/>
      <c r="N66" s="41"/>
      <c r="O66" s="41"/>
      <c r="P66" s="41"/>
      <c r="Q66" s="41"/>
      <c r="R66" s="41"/>
      <c r="S66" s="41"/>
      <c r="T66" s="41"/>
      <c r="U66" s="41"/>
      <c r="V66" s="41"/>
      <c r="W66" s="41"/>
      <c r="X66" s="41"/>
      <c r="Y66" s="41"/>
    </row>
    <row r="67" spans="1:25">
      <c r="A67" s="41"/>
      <c r="B67" s="41"/>
      <c r="C67" s="41"/>
      <c r="D67" s="41"/>
      <c r="E67" s="41"/>
      <c r="F67" s="41"/>
      <c r="G67" s="41"/>
      <c r="H67" s="41"/>
      <c r="I67" s="41"/>
      <c r="J67" s="41"/>
      <c r="K67" s="41"/>
      <c r="L67" s="41"/>
      <c r="M67" s="41"/>
      <c r="N67" s="41"/>
      <c r="O67" s="41"/>
      <c r="P67" s="41"/>
      <c r="Q67" s="41"/>
      <c r="R67" s="41"/>
      <c r="S67" s="41"/>
      <c r="T67" s="41"/>
      <c r="U67" s="41"/>
      <c r="V67" s="41"/>
      <c r="W67" s="41"/>
      <c r="X67" s="41"/>
      <c r="Y67" s="41"/>
    </row>
    <row r="68" spans="1:25">
      <c r="A68" s="41"/>
      <c r="B68" s="41"/>
      <c r="C68" s="41"/>
      <c r="D68" s="41"/>
      <c r="E68" s="41"/>
      <c r="F68" s="41"/>
      <c r="G68" s="41"/>
      <c r="H68" s="41"/>
      <c r="I68" s="41"/>
      <c r="J68" s="41"/>
      <c r="K68" s="41"/>
      <c r="L68" s="41"/>
      <c r="M68" s="41"/>
      <c r="N68" s="41"/>
      <c r="O68" s="41"/>
      <c r="P68" s="41"/>
      <c r="Q68" s="41"/>
      <c r="R68" s="41"/>
      <c r="S68" s="41"/>
      <c r="T68" s="41"/>
      <c r="U68" s="41"/>
      <c r="V68" s="41"/>
      <c r="W68" s="41"/>
      <c r="X68" s="41"/>
      <c r="Y68" s="41"/>
    </row>
    <row r="69" spans="1:25">
      <c r="A69" s="41"/>
      <c r="B69" s="41"/>
      <c r="C69" s="41"/>
      <c r="D69" s="41"/>
      <c r="E69" s="41"/>
      <c r="F69" s="41"/>
      <c r="G69" s="41"/>
      <c r="H69" s="41"/>
      <c r="I69" s="41"/>
      <c r="J69" s="41"/>
      <c r="K69" s="41"/>
      <c r="L69" s="41"/>
      <c r="M69" s="41"/>
      <c r="N69" s="41"/>
      <c r="O69" s="41"/>
      <c r="P69" s="41"/>
      <c r="Q69" s="41"/>
      <c r="R69" s="41"/>
      <c r="S69" s="41"/>
      <c r="T69" s="41"/>
      <c r="U69" s="41"/>
      <c r="V69" s="41"/>
      <c r="W69" s="41"/>
      <c r="X69" s="41"/>
      <c r="Y69" s="41"/>
    </row>
    <row r="70" spans="1:25">
      <c r="A70" s="41"/>
      <c r="B70" s="41"/>
      <c r="C70" s="41"/>
      <c r="D70" s="41"/>
      <c r="E70" s="41"/>
      <c r="F70" s="41"/>
      <c r="G70" s="41"/>
      <c r="H70" s="41"/>
      <c r="I70" s="41"/>
      <c r="J70" s="41"/>
      <c r="K70" s="41"/>
      <c r="L70" s="41"/>
      <c r="M70" s="41"/>
      <c r="N70" s="41"/>
      <c r="O70" s="41"/>
      <c r="P70" s="41"/>
      <c r="Q70" s="41"/>
      <c r="R70" s="41"/>
      <c r="S70" s="41"/>
      <c r="T70" s="41"/>
      <c r="U70" s="41"/>
      <c r="V70" s="41"/>
      <c r="W70" s="41"/>
      <c r="X70" s="41"/>
      <c r="Y70" s="41"/>
    </row>
    <row r="71" spans="1:25">
      <c r="A71" s="41"/>
      <c r="B71" s="41"/>
      <c r="C71" s="41"/>
      <c r="D71" s="41"/>
      <c r="E71" s="41"/>
      <c r="F71" s="41"/>
      <c r="G71" s="41"/>
      <c r="H71" s="41"/>
      <c r="I71" s="41"/>
      <c r="J71" s="41"/>
      <c r="K71" s="41"/>
      <c r="L71" s="41"/>
      <c r="M71" s="41"/>
      <c r="N71" s="41"/>
      <c r="O71" s="41"/>
      <c r="P71" s="41"/>
      <c r="Q71" s="41"/>
      <c r="R71" s="41"/>
      <c r="S71" s="41"/>
      <c r="T71" s="41"/>
      <c r="U71" s="41"/>
      <c r="V71" s="41"/>
      <c r="W71" s="41"/>
      <c r="X71" s="41"/>
      <c r="Y71" s="41"/>
    </row>
    <row r="72" spans="1:25">
      <c r="A72" s="41"/>
      <c r="B72" s="41"/>
      <c r="C72" s="41"/>
      <c r="D72" s="41"/>
      <c r="E72" s="41"/>
      <c r="F72" s="41"/>
      <c r="G72" s="41"/>
      <c r="H72" s="41"/>
      <c r="I72" s="41"/>
      <c r="J72" s="41"/>
      <c r="K72" s="41"/>
      <c r="L72" s="41"/>
      <c r="M72" s="41"/>
      <c r="N72" s="41"/>
      <c r="O72" s="41"/>
      <c r="P72" s="41"/>
      <c r="Q72" s="41"/>
      <c r="R72" s="41"/>
      <c r="S72" s="41"/>
      <c r="T72" s="41"/>
      <c r="U72" s="41"/>
      <c r="V72" s="41"/>
      <c r="W72" s="41"/>
      <c r="X72" s="41"/>
      <c r="Y72" s="41"/>
    </row>
  </sheetData>
  <mergeCells count="1">
    <mergeCell ref="A3:AB3"/>
  </mergeCells>
  <phoneticPr fontId="2"/>
  <pageMargins left="0.61" right="0.41" top="0.98399999999999999" bottom="0.98399999999999999"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D34"/>
  <sheetViews>
    <sheetView view="pageBreakPreview" topLeftCell="A9" zoomScaleNormal="100" zoomScaleSheetLayoutView="100" workbookViewId="0">
      <selection activeCell="C9" sqref="C9"/>
    </sheetView>
  </sheetViews>
  <sheetFormatPr defaultColWidth="0" defaultRowHeight="13"/>
  <cols>
    <col min="1" max="1" width="1.6328125" style="225" customWidth="1"/>
    <col min="2" max="2" width="8.6328125" style="225" customWidth="1"/>
    <col min="3" max="3" width="85.6328125" style="225" customWidth="1"/>
    <col min="4" max="4" width="9" style="225" customWidth="1"/>
    <col min="5" max="16384" width="0" style="225" hidden="1"/>
  </cols>
  <sheetData>
    <row r="1" spans="1:4">
      <c r="A1" s="224"/>
      <c r="B1" s="224"/>
      <c r="C1" s="224"/>
    </row>
    <row r="2" spans="1:4" ht="14">
      <c r="A2" s="224"/>
      <c r="B2" s="475" t="str">
        <f>+"造船調査結果（"&amp;概要作成シート!H3&amp;"）の概要"</f>
        <v>造船調査結果（令和８年１月分）の概要</v>
      </c>
      <c r="C2" s="476"/>
    </row>
    <row r="3" spans="1:4" ht="21" customHeight="1">
      <c r="A3" s="224"/>
      <c r="B3" s="224"/>
      <c r="C3" s="224"/>
    </row>
    <row r="4" spans="1:4" s="228" customFormat="1" ht="25.5" customHeight="1">
      <c r="A4" s="226"/>
      <c r="B4" s="227" t="s">
        <v>169</v>
      </c>
      <c r="C4" s="227"/>
    </row>
    <row r="5" spans="1:4" s="228" customFormat="1" ht="13.5" customHeight="1">
      <c r="A5" s="226"/>
      <c r="B5" s="227"/>
      <c r="C5" s="229" t="str">
        <f>"　"&amp;概要作成シート!H3&amp;"の集計工場数は、鋼船については、"&amp;概要作成シート!H4&amp;"であった。"</f>
        <v>　令和８年１月分の集計工場数は、鋼船については、392工場であった。</v>
      </c>
    </row>
    <row r="6" spans="1:4" s="228" customFormat="1" ht="12" customHeight="1">
      <c r="A6" s="226"/>
      <c r="B6" s="227"/>
      <c r="C6" s="230" t="str">
        <f>+"　強化プラスチック（木）船については、"&amp;概要作成シート!H7&amp;"であった。"</f>
        <v>　強化プラスチック（木）船については、121工場であった。</v>
      </c>
    </row>
    <row r="7" spans="1:4" s="228" customFormat="1" ht="29.25" customHeight="1">
      <c r="A7" s="226"/>
      <c r="B7" s="227" t="s">
        <v>149</v>
      </c>
      <c r="C7" s="227"/>
    </row>
    <row r="8" spans="1:4" s="233" customFormat="1" ht="43.5" customHeight="1">
      <c r="A8" s="231"/>
      <c r="B8" s="232"/>
      <c r="C8" s="230" t="str">
        <f>" "&amp;概要作成シート!H3&amp;"の鋼船建造実績は、"&amp;概要作成シート!H78&amp;概要作成シート!H79&amp;概要作成シート!H10&amp;概要作成シート!H11&amp;概要作成シート!H13&amp;概要作成シート!H14&amp;概要作成シート!H16&amp;概要作成シート!H17&amp;"しゅん工船価"&amp;概要作成シート!H18&amp;"億円、生産指数"&amp;概要作成シート!H65&amp;"であり、生産指数の前年同月比は、"&amp;概要作成シート!H71&amp;"であった。"</f>
        <v xml:space="preserve"> 令和８年１月分の鋼船建造実績は、受注8隻、17万1千G/T、起工24隻、80万4千G/T、進水28隻、63万5千G/T、しゅん工30隻、91万4千G/T、しゅん工船価1,589億円、生産指数133.2であり、生産指数の前年同月比は、6.8%減であった。</v>
      </c>
    </row>
    <row r="9" spans="1:4" s="228" customFormat="1" ht="38.25" customHeight="1">
      <c r="A9" s="226"/>
      <c r="B9" s="227"/>
      <c r="C9" s="234" t="str">
        <f>+" このうち国内船は、しゅん工"&amp;概要作成シート!H21&amp;"、"&amp;概要作成シート!H22&amp;"、しゅん工船価"&amp;概要作成シート!H23&amp;"億円、生産指数"&amp;概要作成シート!H66&amp;"であり、生産指数の前年同月比は、"&amp;概要作成シート!H72&amp;"であった。また、輸出船は、しゅん工"&amp;概要作成シート!H26&amp;"、"&amp;概要作成シート!H27&amp;"、しゅん工船価"&amp;概要作成シート!H28&amp;"億円、生産指数165.0であり、生産指数の前年同月比は、"&amp;概要作成シート!H73&amp;"であった。"</f>
        <v xml:space="preserve"> このうち国内船は、しゅん工7隻、2千G/T、しゅん工船価60億円、生産指数22.5であり、生産指数の前年同月比は、23.0%減であった。また、輸出船は、しゅん工23隻、91万2千G/T、しゅん工船価1,529億円、生産指数165.0であり、生産指数の前年同月比は、6.1%減であった。</v>
      </c>
    </row>
    <row r="10" spans="1:4" s="228" customFormat="1" ht="21.75" customHeight="1">
      <c r="A10" s="226"/>
      <c r="B10" s="227"/>
      <c r="C10" s="230"/>
    </row>
    <row r="11" spans="1:4" s="228" customFormat="1" ht="20.25" customHeight="1">
      <c r="A11" s="226"/>
      <c r="B11" s="227"/>
      <c r="C11" s="235" t="s">
        <v>150</v>
      </c>
    </row>
    <row r="12" spans="1:4" s="236" customFormat="1" ht="159.75" customHeight="1">
      <c r="A12" s="227"/>
      <c r="B12" s="227"/>
      <c r="C12" s="235"/>
      <c r="D12" s="239"/>
    </row>
    <row r="13" spans="1:4" s="239" customFormat="1" ht="15" customHeight="1">
      <c r="A13" s="237"/>
      <c r="B13" s="237"/>
      <c r="C13" s="238" t="s">
        <v>267</v>
      </c>
    </row>
    <row r="14" spans="1:4" s="236" customFormat="1" ht="17.25" customHeight="1">
      <c r="A14" s="227"/>
      <c r="B14" s="237"/>
      <c r="C14" s="240" t="s">
        <v>151</v>
      </c>
    </row>
    <row r="15" spans="1:4" s="236" customFormat="1" ht="15" customHeight="1">
      <c r="A15" s="227"/>
      <c r="B15" s="227"/>
      <c r="C15" s="235" t="s">
        <v>271</v>
      </c>
      <c r="D15" s="354"/>
    </row>
    <row r="16" spans="1:4" s="236" customFormat="1" ht="12">
      <c r="A16" s="227"/>
      <c r="B16" s="227"/>
      <c r="C16" s="241" t="str">
        <f>+"　しゅん工船のうち国内船は"&amp;概要作成シート!H21&amp;"、輸出船は"&amp;概要作成シート!H26&amp;"で、用途別（船種）では、次のとおりであった。"</f>
        <v>　しゅん工船のうち国内船は7隻、輸出船は23隻で、用途別（船種）では、次のとおりであった。</v>
      </c>
    </row>
    <row r="17" spans="1:4" s="236" customFormat="1" ht="142.5" customHeight="1">
      <c r="A17" s="227"/>
      <c r="B17" s="227"/>
      <c r="C17" s="235"/>
    </row>
    <row r="18" spans="1:4" s="236" customFormat="1" ht="17.25" customHeight="1">
      <c r="A18" s="227"/>
      <c r="B18" s="237"/>
      <c r="C18" s="412" t="s">
        <v>279</v>
      </c>
    </row>
    <row r="19" spans="1:4" s="236" customFormat="1" ht="15" customHeight="1">
      <c r="A19" s="227"/>
      <c r="B19" s="227"/>
      <c r="C19" s="235" t="s">
        <v>278</v>
      </c>
      <c r="D19" s="354"/>
    </row>
    <row r="20" spans="1:4" s="236" customFormat="1" ht="12">
      <c r="A20" s="227"/>
      <c r="B20" s="227"/>
      <c r="C20" s="241" t="str">
        <f>+"　当月におけるG/T当たり船価は、"&amp;ROUND(データ!E81,0)&amp;"千円であり、前年同月比は、"&amp;データ!F83&amp;データ!G83&amp;データ!H83</f>
        <v>　当月におけるG/T当たり船価は、174千円であり、前年同月比は、1.5％増であった。</v>
      </c>
    </row>
    <row r="21" spans="1:4" s="236" customFormat="1" ht="189" customHeight="1">
      <c r="A21" s="227"/>
      <c r="B21" s="227"/>
      <c r="C21" s="235"/>
    </row>
    <row r="22" spans="1:4" s="236" customFormat="1" ht="15" customHeight="1">
      <c r="A22" s="227"/>
      <c r="B22" s="227"/>
      <c r="C22" s="238" t="s">
        <v>272</v>
      </c>
      <c r="D22" s="354"/>
    </row>
    <row r="23" spans="1:4" s="236" customFormat="1" ht="17.25" customHeight="1">
      <c r="A23" s="227"/>
      <c r="B23" s="237"/>
      <c r="C23" s="396"/>
    </row>
    <row r="24" spans="1:4" s="236" customFormat="1" ht="12"/>
    <row r="25" spans="1:4" s="236" customFormat="1" ht="12"/>
    <row r="26" spans="1:4" s="236" customFormat="1" ht="12"/>
    <row r="27" spans="1:4" s="236" customFormat="1" ht="12"/>
    <row r="28" spans="1:4" s="236" customFormat="1" ht="12"/>
    <row r="29" spans="1:4" s="236" customFormat="1" ht="12"/>
    <row r="30" spans="1:4" s="236" customFormat="1" ht="12"/>
    <row r="31" spans="1:4" s="236" customFormat="1" ht="12"/>
    <row r="32" spans="1:4" s="236" customFormat="1" ht="12"/>
    <row r="33" s="236" customFormat="1" ht="12"/>
    <row r="34" s="236" customFormat="1" ht="12"/>
  </sheetData>
  <mergeCells count="1">
    <mergeCell ref="B2:C2"/>
  </mergeCells>
  <phoneticPr fontId="2"/>
  <pageMargins left="0.55118110236220474" right="0.55118110236220474" top="0.78740157480314965" bottom="0.59055118110236227" header="0.51181102362204722" footer="0.51181102362204722"/>
  <pageSetup paperSize="9" scale="8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B1:PI83"/>
  <sheetViews>
    <sheetView zoomScale="124" zoomScaleNormal="124" zoomScaleSheetLayoutView="75" workbookViewId="0">
      <pane xSplit="5" ySplit="3" topLeftCell="F55" activePane="bottomRight" state="frozen"/>
      <selection activeCell="F4" sqref="F4"/>
      <selection pane="topRight" activeCell="F4" sqref="F4"/>
      <selection pane="bottomLeft" activeCell="F4" sqref="F4"/>
      <selection pane="bottomRight" activeCell="E71" sqref="E71"/>
    </sheetView>
  </sheetViews>
  <sheetFormatPr defaultColWidth="9" defaultRowHeight="12"/>
  <cols>
    <col min="1" max="1" width="2.6328125" style="44" customWidth="1"/>
    <col min="2" max="3" width="2.90625" style="44" customWidth="1"/>
    <col min="4" max="4" width="13" style="44" customWidth="1"/>
    <col min="5" max="51" width="10.6328125" style="44" customWidth="1"/>
    <col min="52" max="52" width="10.453125" style="44" customWidth="1"/>
    <col min="53" max="63" width="10.6328125" style="44" customWidth="1"/>
    <col min="64" max="64" width="10.453125" style="44" bestFit="1" customWidth="1"/>
    <col min="65" max="75" width="10.6328125" style="44" customWidth="1"/>
    <col min="76" max="76" width="10.453125" style="44" bestFit="1" customWidth="1"/>
    <col min="77" max="87" width="10.6328125" style="44" customWidth="1"/>
    <col min="88" max="88" width="10.453125" style="44" bestFit="1" customWidth="1"/>
    <col min="89" max="99" width="10.6328125" style="44" customWidth="1"/>
    <col min="100" max="100" width="10.453125" style="44" bestFit="1" customWidth="1"/>
    <col min="101" max="111" width="10.6328125" style="44" customWidth="1"/>
    <col min="112" max="112" width="10.453125" style="44" bestFit="1" customWidth="1"/>
    <col min="113" max="123" width="10.6328125" style="44" customWidth="1"/>
    <col min="124" max="124" width="10.453125" style="44" bestFit="1" customWidth="1"/>
    <col min="125" max="135" width="10.6328125" style="44" customWidth="1"/>
    <col min="136" max="136" width="10.453125" style="44" bestFit="1" customWidth="1"/>
    <col min="137" max="147" width="10.6328125" style="44" customWidth="1"/>
    <col min="148" max="148" width="10.453125" style="44" bestFit="1" customWidth="1"/>
    <col min="149" max="159" width="10.6328125" style="44" customWidth="1"/>
    <col min="160" max="160" width="10.453125" style="44" bestFit="1" customWidth="1"/>
    <col min="161" max="171" width="10.6328125" style="44" customWidth="1"/>
    <col min="172" max="172" width="10.453125" style="44" bestFit="1" customWidth="1"/>
    <col min="173" max="183" width="10.6328125" style="44" customWidth="1"/>
    <col min="184" max="184" width="10.453125" style="44" bestFit="1" customWidth="1"/>
    <col min="185" max="195" width="10.6328125" style="44" customWidth="1"/>
    <col min="196" max="196" width="10.453125" style="44" bestFit="1" customWidth="1"/>
    <col min="197" max="207" width="10.6328125" style="44" customWidth="1"/>
    <col min="208" max="208" width="10.453125" style="44" bestFit="1" customWidth="1"/>
    <col min="209" max="209" width="10.6328125" style="44" customWidth="1"/>
    <col min="210" max="16384" width="9" style="44"/>
  </cols>
  <sheetData>
    <row r="1" spans="2:425" ht="12.5" thickBot="1"/>
    <row r="2" spans="2:425">
      <c r="B2" s="45"/>
      <c r="C2" s="46"/>
      <c r="D2" s="47"/>
      <c r="E2" s="405">
        <v>46023</v>
      </c>
      <c r="F2" s="406">
        <v>38352</v>
      </c>
      <c r="G2" s="406">
        <f t="shared" ref="G2:Q2" si="0">F2</f>
        <v>38352</v>
      </c>
      <c r="H2" s="406">
        <f t="shared" si="0"/>
        <v>38352</v>
      </c>
      <c r="I2" s="406">
        <f t="shared" si="0"/>
        <v>38352</v>
      </c>
      <c r="J2" s="406">
        <f t="shared" si="0"/>
        <v>38352</v>
      </c>
      <c r="K2" s="406">
        <f t="shared" si="0"/>
        <v>38352</v>
      </c>
      <c r="L2" s="406">
        <f t="shared" si="0"/>
        <v>38352</v>
      </c>
      <c r="M2" s="406">
        <f t="shared" si="0"/>
        <v>38352</v>
      </c>
      <c r="N2" s="406">
        <f t="shared" si="0"/>
        <v>38352</v>
      </c>
      <c r="O2" s="406">
        <f t="shared" si="0"/>
        <v>38352</v>
      </c>
      <c r="P2" s="406">
        <f t="shared" si="0"/>
        <v>38352</v>
      </c>
      <c r="Q2" s="407">
        <f t="shared" si="0"/>
        <v>38352</v>
      </c>
      <c r="R2" s="406">
        <f t="shared" ref="R2" si="1">DATE(YEAR(F2)+1,12,31)</f>
        <v>38717</v>
      </c>
      <c r="S2" s="406">
        <f t="shared" ref="S2:CD2" si="2">R2</f>
        <v>38717</v>
      </c>
      <c r="T2" s="406">
        <f t="shared" si="2"/>
        <v>38717</v>
      </c>
      <c r="U2" s="406">
        <f t="shared" si="2"/>
        <v>38717</v>
      </c>
      <c r="V2" s="406">
        <f t="shared" si="2"/>
        <v>38717</v>
      </c>
      <c r="W2" s="406">
        <f t="shared" si="2"/>
        <v>38717</v>
      </c>
      <c r="X2" s="406">
        <f t="shared" si="2"/>
        <v>38717</v>
      </c>
      <c r="Y2" s="406">
        <f t="shared" si="2"/>
        <v>38717</v>
      </c>
      <c r="Z2" s="406">
        <f t="shared" si="2"/>
        <v>38717</v>
      </c>
      <c r="AA2" s="406">
        <f t="shared" si="2"/>
        <v>38717</v>
      </c>
      <c r="AB2" s="406">
        <f t="shared" si="2"/>
        <v>38717</v>
      </c>
      <c r="AC2" s="407">
        <f t="shared" si="2"/>
        <v>38717</v>
      </c>
      <c r="AD2" s="406">
        <f t="shared" ref="AD2" si="3">DATE(YEAR(R2)+1,12,31)</f>
        <v>39082</v>
      </c>
      <c r="AE2" s="406">
        <f t="shared" si="2"/>
        <v>39082</v>
      </c>
      <c r="AF2" s="406">
        <f t="shared" si="2"/>
        <v>39082</v>
      </c>
      <c r="AG2" s="406">
        <f t="shared" si="2"/>
        <v>39082</v>
      </c>
      <c r="AH2" s="406">
        <f t="shared" si="2"/>
        <v>39082</v>
      </c>
      <c r="AI2" s="406">
        <f t="shared" si="2"/>
        <v>39082</v>
      </c>
      <c r="AJ2" s="406">
        <f t="shared" si="2"/>
        <v>39082</v>
      </c>
      <c r="AK2" s="406">
        <f t="shared" si="2"/>
        <v>39082</v>
      </c>
      <c r="AL2" s="406">
        <f t="shared" si="2"/>
        <v>39082</v>
      </c>
      <c r="AM2" s="406">
        <f t="shared" si="2"/>
        <v>39082</v>
      </c>
      <c r="AN2" s="406">
        <f t="shared" si="2"/>
        <v>39082</v>
      </c>
      <c r="AO2" s="407">
        <f t="shared" si="2"/>
        <v>39082</v>
      </c>
      <c r="AP2" s="406">
        <f t="shared" ref="AP2" si="4">DATE(YEAR(AD2)+1,12,31)</f>
        <v>39447</v>
      </c>
      <c r="AQ2" s="406">
        <f t="shared" si="2"/>
        <v>39447</v>
      </c>
      <c r="AR2" s="406">
        <f t="shared" si="2"/>
        <v>39447</v>
      </c>
      <c r="AS2" s="406">
        <f t="shared" si="2"/>
        <v>39447</v>
      </c>
      <c r="AT2" s="406">
        <f t="shared" si="2"/>
        <v>39447</v>
      </c>
      <c r="AU2" s="406">
        <f t="shared" si="2"/>
        <v>39447</v>
      </c>
      <c r="AV2" s="406">
        <f t="shared" si="2"/>
        <v>39447</v>
      </c>
      <c r="AW2" s="406">
        <f t="shared" si="2"/>
        <v>39447</v>
      </c>
      <c r="AX2" s="406">
        <f t="shared" si="2"/>
        <v>39447</v>
      </c>
      <c r="AY2" s="406">
        <f t="shared" si="2"/>
        <v>39447</v>
      </c>
      <c r="AZ2" s="406">
        <f t="shared" si="2"/>
        <v>39447</v>
      </c>
      <c r="BA2" s="407">
        <f t="shared" si="2"/>
        <v>39447</v>
      </c>
      <c r="BB2" s="406">
        <f t="shared" ref="BB2" si="5">DATE(YEAR(AP2)+1,12,31)</f>
        <v>39813</v>
      </c>
      <c r="BC2" s="406">
        <f t="shared" si="2"/>
        <v>39813</v>
      </c>
      <c r="BD2" s="406">
        <f t="shared" si="2"/>
        <v>39813</v>
      </c>
      <c r="BE2" s="406">
        <f t="shared" si="2"/>
        <v>39813</v>
      </c>
      <c r="BF2" s="406">
        <f t="shared" si="2"/>
        <v>39813</v>
      </c>
      <c r="BG2" s="406">
        <f t="shared" si="2"/>
        <v>39813</v>
      </c>
      <c r="BH2" s="406">
        <f t="shared" si="2"/>
        <v>39813</v>
      </c>
      <c r="BI2" s="406">
        <f t="shared" si="2"/>
        <v>39813</v>
      </c>
      <c r="BJ2" s="406">
        <f t="shared" si="2"/>
        <v>39813</v>
      </c>
      <c r="BK2" s="406">
        <f t="shared" si="2"/>
        <v>39813</v>
      </c>
      <c r="BL2" s="406">
        <f t="shared" si="2"/>
        <v>39813</v>
      </c>
      <c r="BM2" s="407">
        <f t="shared" si="2"/>
        <v>39813</v>
      </c>
      <c r="BN2" s="406">
        <f t="shared" ref="BN2" si="6">DATE(YEAR(BB2)+1,12,31)</f>
        <v>40178</v>
      </c>
      <c r="BO2" s="406">
        <f t="shared" si="2"/>
        <v>40178</v>
      </c>
      <c r="BP2" s="406">
        <f t="shared" si="2"/>
        <v>40178</v>
      </c>
      <c r="BQ2" s="406">
        <f t="shared" si="2"/>
        <v>40178</v>
      </c>
      <c r="BR2" s="406">
        <f t="shared" si="2"/>
        <v>40178</v>
      </c>
      <c r="BS2" s="406">
        <f t="shared" si="2"/>
        <v>40178</v>
      </c>
      <c r="BT2" s="406">
        <f t="shared" si="2"/>
        <v>40178</v>
      </c>
      <c r="BU2" s="406">
        <f t="shared" si="2"/>
        <v>40178</v>
      </c>
      <c r="BV2" s="406">
        <f t="shared" si="2"/>
        <v>40178</v>
      </c>
      <c r="BW2" s="406">
        <f t="shared" si="2"/>
        <v>40178</v>
      </c>
      <c r="BX2" s="406">
        <f t="shared" si="2"/>
        <v>40178</v>
      </c>
      <c r="BY2" s="407">
        <f t="shared" si="2"/>
        <v>40178</v>
      </c>
      <c r="BZ2" s="406">
        <f t="shared" ref="BZ2" si="7">DATE(YEAR(BN2)+1,12,31)</f>
        <v>40543</v>
      </c>
      <c r="CA2" s="406">
        <f t="shared" si="2"/>
        <v>40543</v>
      </c>
      <c r="CB2" s="406">
        <f t="shared" si="2"/>
        <v>40543</v>
      </c>
      <c r="CC2" s="406">
        <f t="shared" si="2"/>
        <v>40543</v>
      </c>
      <c r="CD2" s="406">
        <f t="shared" si="2"/>
        <v>40543</v>
      </c>
      <c r="CE2" s="406">
        <f t="shared" ref="CE2:EP2" si="8">CD2</f>
        <v>40543</v>
      </c>
      <c r="CF2" s="406">
        <f t="shared" si="8"/>
        <v>40543</v>
      </c>
      <c r="CG2" s="406">
        <f t="shared" si="8"/>
        <v>40543</v>
      </c>
      <c r="CH2" s="406">
        <f t="shared" si="8"/>
        <v>40543</v>
      </c>
      <c r="CI2" s="406">
        <f t="shared" si="8"/>
        <v>40543</v>
      </c>
      <c r="CJ2" s="406">
        <f t="shared" si="8"/>
        <v>40543</v>
      </c>
      <c r="CK2" s="407">
        <f t="shared" si="8"/>
        <v>40543</v>
      </c>
      <c r="CL2" s="406">
        <f t="shared" ref="CL2" si="9">DATE(YEAR(BZ2)+1,12,31)</f>
        <v>40908</v>
      </c>
      <c r="CM2" s="406">
        <f t="shared" si="8"/>
        <v>40908</v>
      </c>
      <c r="CN2" s="406">
        <f t="shared" si="8"/>
        <v>40908</v>
      </c>
      <c r="CO2" s="406">
        <f t="shared" si="8"/>
        <v>40908</v>
      </c>
      <c r="CP2" s="406">
        <f t="shared" si="8"/>
        <v>40908</v>
      </c>
      <c r="CQ2" s="406">
        <f t="shared" si="8"/>
        <v>40908</v>
      </c>
      <c r="CR2" s="406">
        <f t="shared" si="8"/>
        <v>40908</v>
      </c>
      <c r="CS2" s="406">
        <f t="shared" si="8"/>
        <v>40908</v>
      </c>
      <c r="CT2" s="406">
        <f t="shared" si="8"/>
        <v>40908</v>
      </c>
      <c r="CU2" s="406">
        <f t="shared" si="8"/>
        <v>40908</v>
      </c>
      <c r="CV2" s="406">
        <f t="shared" si="8"/>
        <v>40908</v>
      </c>
      <c r="CW2" s="407">
        <f t="shared" si="8"/>
        <v>40908</v>
      </c>
      <c r="CX2" s="406">
        <f t="shared" ref="CX2" si="10">DATE(YEAR(CL2)+1,12,31)</f>
        <v>41274</v>
      </c>
      <c r="CY2" s="406">
        <f t="shared" si="8"/>
        <v>41274</v>
      </c>
      <c r="CZ2" s="406">
        <f t="shared" si="8"/>
        <v>41274</v>
      </c>
      <c r="DA2" s="406">
        <f t="shared" si="8"/>
        <v>41274</v>
      </c>
      <c r="DB2" s="406">
        <f t="shared" si="8"/>
        <v>41274</v>
      </c>
      <c r="DC2" s="406">
        <f t="shared" si="8"/>
        <v>41274</v>
      </c>
      <c r="DD2" s="406">
        <f t="shared" si="8"/>
        <v>41274</v>
      </c>
      <c r="DE2" s="406">
        <f t="shared" si="8"/>
        <v>41274</v>
      </c>
      <c r="DF2" s="406">
        <f t="shared" si="8"/>
        <v>41274</v>
      </c>
      <c r="DG2" s="406">
        <f t="shared" si="8"/>
        <v>41274</v>
      </c>
      <c r="DH2" s="406">
        <f t="shared" si="8"/>
        <v>41274</v>
      </c>
      <c r="DI2" s="407">
        <f t="shared" si="8"/>
        <v>41274</v>
      </c>
      <c r="DJ2" s="406">
        <f t="shared" ref="DJ2" si="11">DATE(YEAR(CX2)+1,12,31)</f>
        <v>41639</v>
      </c>
      <c r="DK2" s="406">
        <f t="shared" si="8"/>
        <v>41639</v>
      </c>
      <c r="DL2" s="406">
        <f t="shared" si="8"/>
        <v>41639</v>
      </c>
      <c r="DM2" s="406">
        <f t="shared" si="8"/>
        <v>41639</v>
      </c>
      <c r="DN2" s="406">
        <f t="shared" si="8"/>
        <v>41639</v>
      </c>
      <c r="DO2" s="406">
        <f t="shared" si="8"/>
        <v>41639</v>
      </c>
      <c r="DP2" s="406">
        <f t="shared" si="8"/>
        <v>41639</v>
      </c>
      <c r="DQ2" s="406">
        <f t="shared" si="8"/>
        <v>41639</v>
      </c>
      <c r="DR2" s="406">
        <f t="shared" si="8"/>
        <v>41639</v>
      </c>
      <c r="DS2" s="406">
        <f t="shared" si="8"/>
        <v>41639</v>
      </c>
      <c r="DT2" s="406">
        <f t="shared" si="8"/>
        <v>41639</v>
      </c>
      <c r="DU2" s="407">
        <f t="shared" si="8"/>
        <v>41639</v>
      </c>
      <c r="DV2" s="406">
        <f t="shared" ref="DV2" si="12">DATE(YEAR(DJ2)+1,12,31)</f>
        <v>42004</v>
      </c>
      <c r="DW2" s="406">
        <f t="shared" si="8"/>
        <v>42004</v>
      </c>
      <c r="DX2" s="406">
        <f t="shared" si="8"/>
        <v>42004</v>
      </c>
      <c r="DY2" s="406">
        <f t="shared" si="8"/>
        <v>42004</v>
      </c>
      <c r="DZ2" s="406">
        <f t="shared" si="8"/>
        <v>42004</v>
      </c>
      <c r="EA2" s="406">
        <f t="shared" si="8"/>
        <v>42004</v>
      </c>
      <c r="EB2" s="406">
        <f t="shared" si="8"/>
        <v>42004</v>
      </c>
      <c r="EC2" s="406">
        <f t="shared" si="8"/>
        <v>42004</v>
      </c>
      <c r="ED2" s="406">
        <f t="shared" si="8"/>
        <v>42004</v>
      </c>
      <c r="EE2" s="406">
        <f t="shared" si="8"/>
        <v>42004</v>
      </c>
      <c r="EF2" s="406">
        <f t="shared" si="8"/>
        <v>42004</v>
      </c>
      <c r="EG2" s="407">
        <f t="shared" si="8"/>
        <v>42004</v>
      </c>
      <c r="EH2" s="406">
        <f t="shared" ref="EH2" si="13">DATE(YEAR(DV2)+1,12,31)</f>
        <v>42369</v>
      </c>
      <c r="EI2" s="406">
        <f t="shared" si="8"/>
        <v>42369</v>
      </c>
      <c r="EJ2" s="406">
        <f t="shared" si="8"/>
        <v>42369</v>
      </c>
      <c r="EK2" s="406">
        <f t="shared" si="8"/>
        <v>42369</v>
      </c>
      <c r="EL2" s="406">
        <f t="shared" si="8"/>
        <v>42369</v>
      </c>
      <c r="EM2" s="406">
        <f t="shared" si="8"/>
        <v>42369</v>
      </c>
      <c r="EN2" s="406">
        <f t="shared" si="8"/>
        <v>42369</v>
      </c>
      <c r="EO2" s="406">
        <f t="shared" si="8"/>
        <v>42369</v>
      </c>
      <c r="EP2" s="406">
        <f t="shared" si="8"/>
        <v>42369</v>
      </c>
      <c r="EQ2" s="406">
        <f t="shared" ref="EQ2:GO2" si="14">EP2</f>
        <v>42369</v>
      </c>
      <c r="ER2" s="406">
        <f t="shared" si="14"/>
        <v>42369</v>
      </c>
      <c r="ES2" s="407">
        <f t="shared" si="14"/>
        <v>42369</v>
      </c>
      <c r="ET2" s="406">
        <f t="shared" ref="ET2" si="15">DATE(YEAR(EH2)+1,12,31)</f>
        <v>42735</v>
      </c>
      <c r="EU2" s="406">
        <f t="shared" si="14"/>
        <v>42735</v>
      </c>
      <c r="EV2" s="406">
        <f t="shared" si="14"/>
        <v>42735</v>
      </c>
      <c r="EW2" s="406">
        <f t="shared" si="14"/>
        <v>42735</v>
      </c>
      <c r="EX2" s="406">
        <f t="shared" si="14"/>
        <v>42735</v>
      </c>
      <c r="EY2" s="406">
        <f t="shared" si="14"/>
        <v>42735</v>
      </c>
      <c r="EZ2" s="406">
        <f t="shared" si="14"/>
        <v>42735</v>
      </c>
      <c r="FA2" s="406">
        <f t="shared" si="14"/>
        <v>42735</v>
      </c>
      <c r="FB2" s="406">
        <f t="shared" si="14"/>
        <v>42735</v>
      </c>
      <c r="FC2" s="406">
        <f t="shared" si="14"/>
        <v>42735</v>
      </c>
      <c r="FD2" s="406">
        <f t="shared" si="14"/>
        <v>42735</v>
      </c>
      <c r="FE2" s="407">
        <f t="shared" si="14"/>
        <v>42735</v>
      </c>
      <c r="FF2" s="406">
        <f t="shared" ref="FF2" si="16">DATE(YEAR(ET2)+1,12,31)</f>
        <v>43100</v>
      </c>
      <c r="FG2" s="406">
        <f t="shared" si="14"/>
        <v>43100</v>
      </c>
      <c r="FH2" s="406">
        <f t="shared" si="14"/>
        <v>43100</v>
      </c>
      <c r="FI2" s="406">
        <f t="shared" si="14"/>
        <v>43100</v>
      </c>
      <c r="FJ2" s="406">
        <f t="shared" si="14"/>
        <v>43100</v>
      </c>
      <c r="FK2" s="406">
        <f t="shared" si="14"/>
        <v>43100</v>
      </c>
      <c r="FL2" s="406">
        <f t="shared" si="14"/>
        <v>43100</v>
      </c>
      <c r="FM2" s="406">
        <f t="shared" si="14"/>
        <v>43100</v>
      </c>
      <c r="FN2" s="406">
        <f t="shared" si="14"/>
        <v>43100</v>
      </c>
      <c r="FO2" s="406">
        <f t="shared" si="14"/>
        <v>43100</v>
      </c>
      <c r="FP2" s="406">
        <f t="shared" si="14"/>
        <v>43100</v>
      </c>
      <c r="FQ2" s="407">
        <f t="shared" si="14"/>
        <v>43100</v>
      </c>
      <c r="FR2" s="406">
        <f t="shared" ref="FR2" si="17">DATE(YEAR(FF2)+1,12,31)</f>
        <v>43465</v>
      </c>
      <c r="FS2" s="406">
        <f t="shared" si="14"/>
        <v>43465</v>
      </c>
      <c r="FT2" s="406">
        <f t="shared" si="14"/>
        <v>43465</v>
      </c>
      <c r="FU2" s="406">
        <f t="shared" si="14"/>
        <v>43465</v>
      </c>
      <c r="FV2" s="406">
        <f t="shared" si="14"/>
        <v>43465</v>
      </c>
      <c r="FW2" s="406">
        <f t="shared" si="14"/>
        <v>43465</v>
      </c>
      <c r="FX2" s="406">
        <f t="shared" si="14"/>
        <v>43465</v>
      </c>
      <c r="FY2" s="406">
        <f t="shared" si="14"/>
        <v>43465</v>
      </c>
      <c r="FZ2" s="406">
        <f t="shared" si="14"/>
        <v>43465</v>
      </c>
      <c r="GA2" s="406">
        <f t="shared" si="14"/>
        <v>43465</v>
      </c>
      <c r="GB2" s="406">
        <f t="shared" si="14"/>
        <v>43465</v>
      </c>
      <c r="GC2" s="407">
        <f t="shared" si="14"/>
        <v>43465</v>
      </c>
      <c r="GD2" s="406">
        <f t="shared" ref="GD2" si="18">DATE(YEAR(FR2)+1,12,31)</f>
        <v>43830</v>
      </c>
      <c r="GE2" s="406">
        <f t="shared" si="14"/>
        <v>43830</v>
      </c>
      <c r="GF2" s="406">
        <f t="shared" si="14"/>
        <v>43830</v>
      </c>
      <c r="GG2" s="406">
        <f t="shared" si="14"/>
        <v>43830</v>
      </c>
      <c r="GH2" s="406">
        <f t="shared" si="14"/>
        <v>43830</v>
      </c>
      <c r="GI2" s="406">
        <f t="shared" si="14"/>
        <v>43830</v>
      </c>
      <c r="GJ2" s="406">
        <f t="shared" si="14"/>
        <v>43830</v>
      </c>
      <c r="GK2" s="406">
        <f t="shared" si="14"/>
        <v>43830</v>
      </c>
      <c r="GL2" s="406">
        <f t="shared" si="14"/>
        <v>43830</v>
      </c>
      <c r="GM2" s="406">
        <f t="shared" si="14"/>
        <v>43830</v>
      </c>
      <c r="GN2" s="406">
        <f t="shared" si="14"/>
        <v>43830</v>
      </c>
      <c r="GO2" s="407">
        <f t="shared" si="14"/>
        <v>43830</v>
      </c>
      <c r="GP2" s="406">
        <f>DATE(YEAR(GD2)+1,12,31)</f>
        <v>44196</v>
      </c>
      <c r="GQ2" s="406">
        <f t="shared" ref="GQ2:HA2" si="19">GP2</f>
        <v>44196</v>
      </c>
      <c r="GR2" s="406">
        <f t="shared" si="19"/>
        <v>44196</v>
      </c>
      <c r="GS2" s="406">
        <f t="shared" si="19"/>
        <v>44196</v>
      </c>
      <c r="GT2" s="406">
        <f t="shared" si="19"/>
        <v>44196</v>
      </c>
      <c r="GU2" s="406">
        <f t="shared" si="19"/>
        <v>44196</v>
      </c>
      <c r="GV2" s="406">
        <f t="shared" si="19"/>
        <v>44196</v>
      </c>
      <c r="GW2" s="406">
        <f t="shared" si="19"/>
        <v>44196</v>
      </c>
      <c r="GX2" s="406">
        <f t="shared" si="19"/>
        <v>44196</v>
      </c>
      <c r="GY2" s="406">
        <f t="shared" si="19"/>
        <v>44196</v>
      </c>
      <c r="GZ2" s="406">
        <f t="shared" si="19"/>
        <v>44196</v>
      </c>
      <c r="HA2" s="407">
        <f t="shared" si="19"/>
        <v>44196</v>
      </c>
      <c r="HB2" s="406">
        <f>DATE(YEAR(GP2)+1,12,31)</f>
        <v>44561</v>
      </c>
      <c r="HC2" s="406">
        <f>HB2</f>
        <v>44561</v>
      </c>
      <c r="HD2" s="406">
        <f t="shared" ref="HD2:HM2" si="20">HC2</f>
        <v>44561</v>
      </c>
      <c r="HE2" s="406">
        <f t="shared" si="20"/>
        <v>44561</v>
      </c>
      <c r="HF2" s="406">
        <f t="shared" si="20"/>
        <v>44561</v>
      </c>
      <c r="HG2" s="406">
        <f t="shared" si="20"/>
        <v>44561</v>
      </c>
      <c r="HH2" s="406">
        <f t="shared" si="20"/>
        <v>44561</v>
      </c>
      <c r="HI2" s="406">
        <f t="shared" si="20"/>
        <v>44561</v>
      </c>
      <c r="HJ2" s="406">
        <f t="shared" si="20"/>
        <v>44561</v>
      </c>
      <c r="HK2" s="406">
        <f t="shared" si="20"/>
        <v>44561</v>
      </c>
      <c r="HL2" s="406">
        <f t="shared" si="20"/>
        <v>44561</v>
      </c>
      <c r="HM2" s="406">
        <f t="shared" si="20"/>
        <v>44561</v>
      </c>
      <c r="HN2" s="406">
        <f t="shared" ref="HN2" si="21">DATE(YEAR(HB2)+1,1,1)</f>
        <v>44562</v>
      </c>
      <c r="HO2" s="406">
        <f t="shared" ref="HO2:JZ2" si="22">HN2</f>
        <v>44562</v>
      </c>
      <c r="HP2" s="406">
        <f t="shared" si="22"/>
        <v>44562</v>
      </c>
      <c r="HQ2" s="406">
        <f t="shared" si="22"/>
        <v>44562</v>
      </c>
      <c r="HR2" s="406">
        <f t="shared" si="22"/>
        <v>44562</v>
      </c>
      <c r="HS2" s="406">
        <f t="shared" si="22"/>
        <v>44562</v>
      </c>
      <c r="HT2" s="406">
        <f t="shared" si="22"/>
        <v>44562</v>
      </c>
      <c r="HU2" s="406">
        <f t="shared" si="22"/>
        <v>44562</v>
      </c>
      <c r="HV2" s="406">
        <f t="shared" si="22"/>
        <v>44562</v>
      </c>
      <c r="HW2" s="406">
        <f t="shared" si="22"/>
        <v>44562</v>
      </c>
      <c r="HX2" s="406">
        <f t="shared" si="22"/>
        <v>44562</v>
      </c>
      <c r="HY2" s="406">
        <f t="shared" si="22"/>
        <v>44562</v>
      </c>
      <c r="HZ2" s="406">
        <f t="shared" ref="HZ2" si="23">DATE(YEAR(HN2)+1,1,1)</f>
        <v>44927</v>
      </c>
      <c r="IA2" s="406">
        <f t="shared" ref="IA2" si="24">HZ2</f>
        <v>44927</v>
      </c>
      <c r="IB2" s="406">
        <f t="shared" si="22"/>
        <v>44927</v>
      </c>
      <c r="IC2" s="406">
        <f t="shared" si="22"/>
        <v>44927</v>
      </c>
      <c r="ID2" s="406">
        <f t="shared" si="22"/>
        <v>44927</v>
      </c>
      <c r="IE2" s="406">
        <f t="shared" si="22"/>
        <v>44927</v>
      </c>
      <c r="IF2" s="406">
        <f t="shared" si="22"/>
        <v>44927</v>
      </c>
      <c r="IG2" s="406">
        <f t="shared" si="22"/>
        <v>44927</v>
      </c>
      <c r="IH2" s="406">
        <f t="shared" si="22"/>
        <v>44927</v>
      </c>
      <c r="II2" s="406">
        <f t="shared" si="22"/>
        <v>44927</v>
      </c>
      <c r="IJ2" s="406">
        <f t="shared" si="22"/>
        <v>44927</v>
      </c>
      <c r="IK2" s="406">
        <f t="shared" si="22"/>
        <v>44927</v>
      </c>
      <c r="IL2" s="406">
        <f t="shared" ref="IL2" si="25">DATE(YEAR(HZ2)+1,1,1)</f>
        <v>45292</v>
      </c>
      <c r="IM2" s="406">
        <f t="shared" ref="IM2" si="26">IL2</f>
        <v>45292</v>
      </c>
      <c r="IN2" s="406">
        <f t="shared" si="22"/>
        <v>45292</v>
      </c>
      <c r="IO2" s="406">
        <f t="shared" si="22"/>
        <v>45292</v>
      </c>
      <c r="IP2" s="406">
        <f t="shared" si="22"/>
        <v>45292</v>
      </c>
      <c r="IQ2" s="406">
        <f t="shared" si="22"/>
        <v>45292</v>
      </c>
      <c r="IR2" s="406">
        <f t="shared" si="22"/>
        <v>45292</v>
      </c>
      <c r="IS2" s="406">
        <f t="shared" si="22"/>
        <v>45292</v>
      </c>
      <c r="IT2" s="406">
        <f t="shared" si="22"/>
        <v>45292</v>
      </c>
      <c r="IU2" s="406">
        <f t="shared" si="22"/>
        <v>45292</v>
      </c>
      <c r="IV2" s="406">
        <f t="shared" si="22"/>
        <v>45292</v>
      </c>
      <c r="IW2" s="406">
        <f t="shared" si="22"/>
        <v>45292</v>
      </c>
      <c r="IX2" s="406">
        <f t="shared" ref="IX2" si="27">DATE(YEAR(IL2)+1,1,1)</f>
        <v>45658</v>
      </c>
      <c r="IY2" s="406">
        <f t="shared" ref="IY2" si="28">IX2</f>
        <v>45658</v>
      </c>
      <c r="IZ2" s="406">
        <f t="shared" si="22"/>
        <v>45658</v>
      </c>
      <c r="JA2" s="406">
        <f t="shared" si="22"/>
        <v>45658</v>
      </c>
      <c r="JB2" s="406">
        <f t="shared" si="22"/>
        <v>45658</v>
      </c>
      <c r="JC2" s="406">
        <f t="shared" si="22"/>
        <v>45658</v>
      </c>
      <c r="JD2" s="406">
        <f t="shared" si="22"/>
        <v>45658</v>
      </c>
      <c r="JE2" s="406">
        <f t="shared" si="22"/>
        <v>45658</v>
      </c>
      <c r="JF2" s="406">
        <f t="shared" si="22"/>
        <v>45658</v>
      </c>
      <c r="JG2" s="406">
        <f t="shared" si="22"/>
        <v>45658</v>
      </c>
      <c r="JH2" s="406">
        <f t="shared" si="22"/>
        <v>45658</v>
      </c>
      <c r="JI2" s="406">
        <f t="shared" si="22"/>
        <v>45658</v>
      </c>
      <c r="JJ2" s="406">
        <f t="shared" ref="JJ2" si="29">DATE(YEAR(IX2)+1,1,1)</f>
        <v>46023</v>
      </c>
      <c r="JK2" s="406">
        <f t="shared" ref="JK2" si="30">JJ2</f>
        <v>46023</v>
      </c>
      <c r="JL2" s="406">
        <f t="shared" si="22"/>
        <v>46023</v>
      </c>
      <c r="JM2" s="406">
        <f t="shared" si="22"/>
        <v>46023</v>
      </c>
      <c r="JN2" s="406">
        <f t="shared" si="22"/>
        <v>46023</v>
      </c>
      <c r="JO2" s="406">
        <f t="shared" si="22"/>
        <v>46023</v>
      </c>
      <c r="JP2" s="406">
        <f t="shared" si="22"/>
        <v>46023</v>
      </c>
      <c r="JQ2" s="406">
        <f t="shared" si="22"/>
        <v>46023</v>
      </c>
      <c r="JR2" s="406">
        <f t="shared" si="22"/>
        <v>46023</v>
      </c>
      <c r="JS2" s="406">
        <f t="shared" si="22"/>
        <v>46023</v>
      </c>
      <c r="JT2" s="406">
        <f t="shared" si="22"/>
        <v>46023</v>
      </c>
      <c r="JU2" s="406">
        <f t="shared" si="22"/>
        <v>46023</v>
      </c>
      <c r="JV2" s="406">
        <f t="shared" ref="JV2" si="31">DATE(YEAR(JJ2)+1,1,1)</f>
        <v>46388</v>
      </c>
      <c r="JW2" s="406">
        <f t="shared" ref="JW2" si="32">JV2</f>
        <v>46388</v>
      </c>
      <c r="JX2" s="406">
        <f t="shared" si="22"/>
        <v>46388</v>
      </c>
      <c r="JY2" s="406">
        <f t="shared" si="22"/>
        <v>46388</v>
      </c>
      <c r="JZ2" s="406">
        <f t="shared" si="22"/>
        <v>46388</v>
      </c>
      <c r="KA2" s="406">
        <f t="shared" ref="KA2:ML2" si="33">JZ2</f>
        <v>46388</v>
      </c>
      <c r="KB2" s="406">
        <f t="shared" si="33"/>
        <v>46388</v>
      </c>
      <c r="KC2" s="406">
        <f t="shared" si="33"/>
        <v>46388</v>
      </c>
      <c r="KD2" s="406">
        <f t="shared" si="33"/>
        <v>46388</v>
      </c>
      <c r="KE2" s="406">
        <f t="shared" si="33"/>
        <v>46388</v>
      </c>
      <c r="KF2" s="406">
        <f t="shared" si="33"/>
        <v>46388</v>
      </c>
      <c r="KG2" s="406">
        <f t="shared" si="33"/>
        <v>46388</v>
      </c>
      <c r="KH2" s="406">
        <f t="shared" ref="KH2" si="34">DATE(YEAR(JV2)+1,1,1)</f>
        <v>46753</v>
      </c>
      <c r="KI2" s="406">
        <f t="shared" ref="KI2" si="35">KH2</f>
        <v>46753</v>
      </c>
      <c r="KJ2" s="406">
        <f t="shared" si="33"/>
        <v>46753</v>
      </c>
      <c r="KK2" s="406">
        <f t="shared" si="33"/>
        <v>46753</v>
      </c>
      <c r="KL2" s="406">
        <f t="shared" si="33"/>
        <v>46753</v>
      </c>
      <c r="KM2" s="406">
        <f t="shared" si="33"/>
        <v>46753</v>
      </c>
      <c r="KN2" s="406">
        <f t="shared" si="33"/>
        <v>46753</v>
      </c>
      <c r="KO2" s="406">
        <f t="shared" si="33"/>
        <v>46753</v>
      </c>
      <c r="KP2" s="406">
        <f t="shared" si="33"/>
        <v>46753</v>
      </c>
      <c r="KQ2" s="406">
        <f t="shared" si="33"/>
        <v>46753</v>
      </c>
      <c r="KR2" s="406">
        <f t="shared" si="33"/>
        <v>46753</v>
      </c>
      <c r="KS2" s="406">
        <f t="shared" si="33"/>
        <v>46753</v>
      </c>
      <c r="KT2" s="406">
        <f t="shared" ref="KT2" si="36">DATE(YEAR(KH2)+1,1,1)</f>
        <v>47119</v>
      </c>
      <c r="KU2" s="406">
        <f t="shared" ref="KU2" si="37">KT2</f>
        <v>47119</v>
      </c>
      <c r="KV2" s="406">
        <f t="shared" si="33"/>
        <v>47119</v>
      </c>
      <c r="KW2" s="406">
        <f t="shared" si="33"/>
        <v>47119</v>
      </c>
      <c r="KX2" s="406">
        <f t="shared" si="33"/>
        <v>47119</v>
      </c>
      <c r="KY2" s="406">
        <f t="shared" si="33"/>
        <v>47119</v>
      </c>
      <c r="KZ2" s="406">
        <f t="shared" si="33"/>
        <v>47119</v>
      </c>
      <c r="LA2" s="406">
        <f t="shared" si="33"/>
        <v>47119</v>
      </c>
      <c r="LB2" s="406">
        <f t="shared" si="33"/>
        <v>47119</v>
      </c>
      <c r="LC2" s="406">
        <f t="shared" si="33"/>
        <v>47119</v>
      </c>
      <c r="LD2" s="406">
        <f t="shared" si="33"/>
        <v>47119</v>
      </c>
      <c r="LE2" s="406">
        <f t="shared" si="33"/>
        <v>47119</v>
      </c>
      <c r="LF2" s="406">
        <f t="shared" ref="LF2" si="38">DATE(YEAR(KT2)+1,1,1)</f>
        <v>47484</v>
      </c>
      <c r="LG2" s="406">
        <f t="shared" ref="LG2" si="39">LF2</f>
        <v>47484</v>
      </c>
      <c r="LH2" s="406">
        <f t="shared" si="33"/>
        <v>47484</v>
      </c>
      <c r="LI2" s="406">
        <f t="shared" si="33"/>
        <v>47484</v>
      </c>
      <c r="LJ2" s="406">
        <f t="shared" si="33"/>
        <v>47484</v>
      </c>
      <c r="LK2" s="406">
        <f t="shared" si="33"/>
        <v>47484</v>
      </c>
      <c r="LL2" s="406">
        <f t="shared" si="33"/>
        <v>47484</v>
      </c>
      <c r="LM2" s="406">
        <f t="shared" si="33"/>
        <v>47484</v>
      </c>
      <c r="LN2" s="406">
        <f t="shared" si="33"/>
        <v>47484</v>
      </c>
      <c r="LO2" s="406">
        <f t="shared" si="33"/>
        <v>47484</v>
      </c>
      <c r="LP2" s="406">
        <f t="shared" si="33"/>
        <v>47484</v>
      </c>
      <c r="LQ2" s="406">
        <f t="shared" si="33"/>
        <v>47484</v>
      </c>
      <c r="LR2" s="406">
        <f t="shared" ref="LR2" si="40">DATE(YEAR(LF2)+1,1,1)</f>
        <v>47849</v>
      </c>
      <c r="LS2" s="406">
        <f t="shared" ref="LS2" si="41">LR2</f>
        <v>47849</v>
      </c>
      <c r="LT2" s="406">
        <f t="shared" si="33"/>
        <v>47849</v>
      </c>
      <c r="LU2" s="406">
        <f t="shared" si="33"/>
        <v>47849</v>
      </c>
      <c r="LV2" s="406">
        <f t="shared" si="33"/>
        <v>47849</v>
      </c>
      <c r="LW2" s="406">
        <f t="shared" si="33"/>
        <v>47849</v>
      </c>
      <c r="LX2" s="406">
        <f t="shared" si="33"/>
        <v>47849</v>
      </c>
      <c r="LY2" s="406">
        <f t="shared" si="33"/>
        <v>47849</v>
      </c>
      <c r="LZ2" s="406">
        <f t="shared" si="33"/>
        <v>47849</v>
      </c>
      <c r="MA2" s="406">
        <f t="shared" si="33"/>
        <v>47849</v>
      </c>
      <c r="MB2" s="406">
        <f t="shared" si="33"/>
        <v>47849</v>
      </c>
      <c r="MC2" s="406">
        <f t="shared" si="33"/>
        <v>47849</v>
      </c>
      <c r="MD2" s="406">
        <f t="shared" ref="MD2" si="42">DATE(YEAR(LR2)+1,1,1)</f>
        <v>48214</v>
      </c>
      <c r="ME2" s="406">
        <f t="shared" ref="ME2" si="43">MD2</f>
        <v>48214</v>
      </c>
      <c r="MF2" s="406">
        <f t="shared" si="33"/>
        <v>48214</v>
      </c>
      <c r="MG2" s="406">
        <f t="shared" si="33"/>
        <v>48214</v>
      </c>
      <c r="MH2" s="406">
        <f t="shared" si="33"/>
        <v>48214</v>
      </c>
      <c r="MI2" s="406">
        <f t="shared" si="33"/>
        <v>48214</v>
      </c>
      <c r="MJ2" s="406">
        <f t="shared" si="33"/>
        <v>48214</v>
      </c>
      <c r="MK2" s="406">
        <f t="shared" si="33"/>
        <v>48214</v>
      </c>
      <c r="ML2" s="406">
        <f t="shared" si="33"/>
        <v>48214</v>
      </c>
      <c r="MM2" s="406">
        <f t="shared" ref="MM2:OW2" si="44">ML2</f>
        <v>48214</v>
      </c>
      <c r="MN2" s="406">
        <f t="shared" si="44"/>
        <v>48214</v>
      </c>
      <c r="MO2" s="406">
        <f t="shared" si="44"/>
        <v>48214</v>
      </c>
      <c r="MP2" s="406">
        <f t="shared" ref="MP2" si="45">DATE(YEAR(MD2)+1,1,1)</f>
        <v>48580</v>
      </c>
      <c r="MQ2" s="406">
        <f t="shared" ref="MQ2" si="46">MP2</f>
        <v>48580</v>
      </c>
      <c r="MR2" s="406">
        <f t="shared" si="44"/>
        <v>48580</v>
      </c>
      <c r="MS2" s="406">
        <f t="shared" si="44"/>
        <v>48580</v>
      </c>
      <c r="MT2" s="406">
        <f t="shared" si="44"/>
        <v>48580</v>
      </c>
      <c r="MU2" s="406">
        <f t="shared" si="44"/>
        <v>48580</v>
      </c>
      <c r="MV2" s="406">
        <f t="shared" si="44"/>
        <v>48580</v>
      </c>
      <c r="MW2" s="406">
        <f t="shared" si="44"/>
        <v>48580</v>
      </c>
      <c r="MX2" s="406">
        <f t="shared" si="44"/>
        <v>48580</v>
      </c>
      <c r="MY2" s="406">
        <f t="shared" si="44"/>
        <v>48580</v>
      </c>
      <c r="MZ2" s="406">
        <f t="shared" si="44"/>
        <v>48580</v>
      </c>
      <c r="NA2" s="406">
        <f t="shared" si="44"/>
        <v>48580</v>
      </c>
      <c r="NB2" s="406">
        <f t="shared" ref="NB2" si="47">DATE(YEAR(MP2)+1,1,1)</f>
        <v>48945</v>
      </c>
      <c r="NC2" s="406">
        <f t="shared" ref="NC2" si="48">NB2</f>
        <v>48945</v>
      </c>
      <c r="ND2" s="406">
        <f t="shared" si="44"/>
        <v>48945</v>
      </c>
      <c r="NE2" s="406">
        <f t="shared" si="44"/>
        <v>48945</v>
      </c>
      <c r="NF2" s="406">
        <f t="shared" si="44"/>
        <v>48945</v>
      </c>
      <c r="NG2" s="406">
        <f t="shared" si="44"/>
        <v>48945</v>
      </c>
      <c r="NH2" s="406">
        <f t="shared" si="44"/>
        <v>48945</v>
      </c>
      <c r="NI2" s="406">
        <f t="shared" si="44"/>
        <v>48945</v>
      </c>
      <c r="NJ2" s="406">
        <f t="shared" si="44"/>
        <v>48945</v>
      </c>
      <c r="NK2" s="406">
        <f t="shared" si="44"/>
        <v>48945</v>
      </c>
      <c r="NL2" s="406">
        <f t="shared" si="44"/>
        <v>48945</v>
      </c>
      <c r="NM2" s="406">
        <f t="shared" si="44"/>
        <v>48945</v>
      </c>
      <c r="NN2" s="406">
        <f t="shared" ref="NN2" si="49">DATE(YEAR(NB2)+1,1,1)</f>
        <v>49310</v>
      </c>
      <c r="NO2" s="406">
        <f t="shared" ref="NO2" si="50">NN2</f>
        <v>49310</v>
      </c>
      <c r="NP2" s="406">
        <f t="shared" si="44"/>
        <v>49310</v>
      </c>
      <c r="NQ2" s="406">
        <f t="shared" si="44"/>
        <v>49310</v>
      </c>
      <c r="NR2" s="406">
        <f t="shared" si="44"/>
        <v>49310</v>
      </c>
      <c r="NS2" s="406">
        <f t="shared" si="44"/>
        <v>49310</v>
      </c>
      <c r="NT2" s="406">
        <f t="shared" si="44"/>
        <v>49310</v>
      </c>
      <c r="NU2" s="406">
        <f t="shared" si="44"/>
        <v>49310</v>
      </c>
      <c r="NV2" s="406">
        <f t="shared" si="44"/>
        <v>49310</v>
      </c>
      <c r="NW2" s="406">
        <f t="shared" si="44"/>
        <v>49310</v>
      </c>
      <c r="NX2" s="406">
        <f t="shared" si="44"/>
        <v>49310</v>
      </c>
      <c r="NY2" s="406">
        <f t="shared" si="44"/>
        <v>49310</v>
      </c>
      <c r="NZ2" s="406">
        <f t="shared" ref="NZ2" si="51">DATE(YEAR(NN2)+1,1,1)</f>
        <v>49675</v>
      </c>
      <c r="OA2" s="406">
        <f t="shared" ref="OA2" si="52">NZ2</f>
        <v>49675</v>
      </c>
      <c r="OB2" s="406">
        <f t="shared" si="44"/>
        <v>49675</v>
      </c>
      <c r="OC2" s="406">
        <f t="shared" si="44"/>
        <v>49675</v>
      </c>
      <c r="OD2" s="406">
        <f t="shared" si="44"/>
        <v>49675</v>
      </c>
      <c r="OE2" s="406">
        <f t="shared" si="44"/>
        <v>49675</v>
      </c>
      <c r="OF2" s="406">
        <f t="shared" si="44"/>
        <v>49675</v>
      </c>
      <c r="OG2" s="406">
        <f t="shared" si="44"/>
        <v>49675</v>
      </c>
      <c r="OH2" s="406">
        <f t="shared" si="44"/>
        <v>49675</v>
      </c>
      <c r="OI2" s="406">
        <f t="shared" si="44"/>
        <v>49675</v>
      </c>
      <c r="OJ2" s="406">
        <f t="shared" si="44"/>
        <v>49675</v>
      </c>
      <c r="OK2" s="406">
        <f t="shared" si="44"/>
        <v>49675</v>
      </c>
      <c r="OL2" s="406">
        <f t="shared" ref="OL2" si="53">DATE(YEAR(NZ2)+1,1,1)</f>
        <v>50041</v>
      </c>
      <c r="OM2" s="406">
        <f t="shared" ref="OM2" si="54">OL2</f>
        <v>50041</v>
      </c>
      <c r="ON2" s="406">
        <f t="shared" si="44"/>
        <v>50041</v>
      </c>
      <c r="OO2" s="406">
        <f t="shared" si="44"/>
        <v>50041</v>
      </c>
      <c r="OP2" s="406">
        <f t="shared" si="44"/>
        <v>50041</v>
      </c>
      <c r="OQ2" s="406">
        <f t="shared" si="44"/>
        <v>50041</v>
      </c>
      <c r="OR2" s="406">
        <f t="shared" si="44"/>
        <v>50041</v>
      </c>
      <c r="OS2" s="406">
        <f t="shared" si="44"/>
        <v>50041</v>
      </c>
      <c r="OT2" s="406">
        <f t="shared" si="44"/>
        <v>50041</v>
      </c>
      <c r="OU2" s="406">
        <f t="shared" si="44"/>
        <v>50041</v>
      </c>
      <c r="OV2" s="406">
        <f t="shared" si="44"/>
        <v>50041</v>
      </c>
      <c r="OW2" s="406">
        <f t="shared" si="44"/>
        <v>50041</v>
      </c>
      <c r="OX2" s="406">
        <f t="shared" ref="OX2" si="55">DATE(YEAR(OL2)+1,1,1)</f>
        <v>50406</v>
      </c>
      <c r="OY2" s="406">
        <f t="shared" ref="OY2:PI2" si="56">OX2</f>
        <v>50406</v>
      </c>
      <c r="OZ2" s="406">
        <f t="shared" si="56"/>
        <v>50406</v>
      </c>
      <c r="PA2" s="406">
        <f t="shared" si="56"/>
        <v>50406</v>
      </c>
      <c r="PB2" s="406">
        <f t="shared" si="56"/>
        <v>50406</v>
      </c>
      <c r="PC2" s="406">
        <f t="shared" si="56"/>
        <v>50406</v>
      </c>
      <c r="PD2" s="406">
        <f t="shared" si="56"/>
        <v>50406</v>
      </c>
      <c r="PE2" s="406">
        <f t="shared" si="56"/>
        <v>50406</v>
      </c>
      <c r="PF2" s="406">
        <f t="shared" si="56"/>
        <v>50406</v>
      </c>
      <c r="PG2" s="406">
        <f t="shared" si="56"/>
        <v>50406</v>
      </c>
      <c r="PH2" s="406">
        <f t="shared" si="56"/>
        <v>50406</v>
      </c>
      <c r="PI2" s="406">
        <f t="shared" si="56"/>
        <v>50406</v>
      </c>
    </row>
    <row r="3" spans="2:425" ht="12.5" thickBot="1">
      <c r="B3" s="48"/>
      <c r="C3" s="49"/>
      <c r="D3" s="50"/>
      <c r="E3" s="51" t="s">
        <v>103</v>
      </c>
      <c r="F3" s="51" t="s">
        <v>103</v>
      </c>
      <c r="G3" s="51" t="s">
        <v>104</v>
      </c>
      <c r="H3" s="51" t="s">
        <v>105</v>
      </c>
      <c r="I3" s="51" t="s">
        <v>106</v>
      </c>
      <c r="J3" s="51" t="s">
        <v>107</v>
      </c>
      <c r="K3" s="51" t="s">
        <v>108</v>
      </c>
      <c r="L3" s="51" t="s">
        <v>109</v>
      </c>
      <c r="M3" s="51" t="s">
        <v>110</v>
      </c>
      <c r="N3" s="51" t="s">
        <v>102</v>
      </c>
      <c r="O3" s="51" t="s">
        <v>111</v>
      </c>
      <c r="P3" s="51" t="s">
        <v>112</v>
      </c>
      <c r="Q3" s="51" t="s">
        <v>113</v>
      </c>
      <c r="R3" s="51" t="s">
        <v>103</v>
      </c>
      <c r="S3" s="51" t="s">
        <v>104</v>
      </c>
      <c r="T3" s="51" t="s">
        <v>105</v>
      </c>
      <c r="U3" s="51" t="s">
        <v>106</v>
      </c>
      <c r="V3" s="51" t="s">
        <v>107</v>
      </c>
      <c r="W3" s="51" t="s">
        <v>108</v>
      </c>
      <c r="X3" s="51" t="s">
        <v>109</v>
      </c>
      <c r="Y3" s="51" t="s">
        <v>110</v>
      </c>
      <c r="Z3" s="51" t="s">
        <v>102</v>
      </c>
      <c r="AA3" s="51" t="s">
        <v>111</v>
      </c>
      <c r="AB3" s="51" t="s">
        <v>112</v>
      </c>
      <c r="AC3" s="51" t="s">
        <v>113</v>
      </c>
      <c r="AD3" s="51" t="s">
        <v>103</v>
      </c>
      <c r="AE3" s="51" t="s">
        <v>104</v>
      </c>
      <c r="AF3" s="51" t="s">
        <v>105</v>
      </c>
      <c r="AG3" s="51" t="s">
        <v>106</v>
      </c>
      <c r="AH3" s="51" t="s">
        <v>107</v>
      </c>
      <c r="AI3" s="51" t="s">
        <v>108</v>
      </c>
      <c r="AJ3" s="51" t="s">
        <v>109</v>
      </c>
      <c r="AK3" s="51" t="s">
        <v>110</v>
      </c>
      <c r="AL3" s="51" t="s">
        <v>102</v>
      </c>
      <c r="AM3" s="51" t="s">
        <v>111</v>
      </c>
      <c r="AN3" s="52" t="s">
        <v>112</v>
      </c>
      <c r="AO3" s="53" t="s">
        <v>113</v>
      </c>
      <c r="AP3" s="51" t="s">
        <v>103</v>
      </c>
      <c r="AQ3" s="51" t="s">
        <v>104</v>
      </c>
      <c r="AR3" s="51" t="s">
        <v>105</v>
      </c>
      <c r="AS3" s="51" t="s">
        <v>106</v>
      </c>
      <c r="AT3" s="51" t="s">
        <v>107</v>
      </c>
      <c r="AU3" s="51" t="s">
        <v>108</v>
      </c>
      <c r="AV3" s="51" t="s">
        <v>109</v>
      </c>
      <c r="AW3" s="51" t="s">
        <v>110</v>
      </c>
      <c r="AX3" s="51" t="s">
        <v>102</v>
      </c>
      <c r="AY3" s="51" t="s">
        <v>111</v>
      </c>
      <c r="AZ3" s="52" t="s">
        <v>112</v>
      </c>
      <c r="BA3" s="54" t="s">
        <v>113</v>
      </c>
      <c r="BB3" s="51" t="s">
        <v>103</v>
      </c>
      <c r="BC3" s="51" t="s">
        <v>104</v>
      </c>
      <c r="BD3" s="51" t="s">
        <v>105</v>
      </c>
      <c r="BE3" s="51" t="s">
        <v>106</v>
      </c>
      <c r="BF3" s="51" t="s">
        <v>107</v>
      </c>
      <c r="BG3" s="51" t="s">
        <v>108</v>
      </c>
      <c r="BH3" s="51" t="s">
        <v>109</v>
      </c>
      <c r="BI3" s="51" t="s">
        <v>110</v>
      </c>
      <c r="BJ3" s="51" t="s">
        <v>102</v>
      </c>
      <c r="BK3" s="51" t="s">
        <v>111</v>
      </c>
      <c r="BL3" s="52" t="s">
        <v>112</v>
      </c>
      <c r="BM3" s="54" t="s">
        <v>113</v>
      </c>
      <c r="BN3" s="51" t="s">
        <v>103</v>
      </c>
      <c r="BO3" s="51" t="s">
        <v>104</v>
      </c>
      <c r="BP3" s="51" t="s">
        <v>105</v>
      </c>
      <c r="BQ3" s="51" t="s">
        <v>106</v>
      </c>
      <c r="BR3" s="51" t="s">
        <v>107</v>
      </c>
      <c r="BS3" s="51" t="s">
        <v>108</v>
      </c>
      <c r="BT3" s="51" t="s">
        <v>109</v>
      </c>
      <c r="BU3" s="51" t="s">
        <v>110</v>
      </c>
      <c r="BV3" s="51" t="s">
        <v>102</v>
      </c>
      <c r="BW3" s="51" t="s">
        <v>111</v>
      </c>
      <c r="BX3" s="52" t="s">
        <v>112</v>
      </c>
      <c r="BY3" s="54" t="s">
        <v>113</v>
      </c>
      <c r="BZ3" s="51" t="s">
        <v>103</v>
      </c>
      <c r="CA3" s="51" t="s">
        <v>104</v>
      </c>
      <c r="CB3" s="51" t="s">
        <v>105</v>
      </c>
      <c r="CC3" s="51" t="s">
        <v>106</v>
      </c>
      <c r="CD3" s="51" t="s">
        <v>107</v>
      </c>
      <c r="CE3" s="51" t="s">
        <v>108</v>
      </c>
      <c r="CF3" s="51" t="s">
        <v>109</v>
      </c>
      <c r="CG3" s="51" t="s">
        <v>110</v>
      </c>
      <c r="CH3" s="51" t="s">
        <v>102</v>
      </c>
      <c r="CI3" s="51" t="s">
        <v>111</v>
      </c>
      <c r="CJ3" s="52" t="s">
        <v>112</v>
      </c>
      <c r="CK3" s="54" t="s">
        <v>113</v>
      </c>
      <c r="CL3" s="51" t="s">
        <v>103</v>
      </c>
      <c r="CM3" s="51" t="s">
        <v>104</v>
      </c>
      <c r="CN3" s="51" t="s">
        <v>105</v>
      </c>
      <c r="CO3" s="51" t="s">
        <v>106</v>
      </c>
      <c r="CP3" s="51" t="s">
        <v>107</v>
      </c>
      <c r="CQ3" s="51" t="s">
        <v>108</v>
      </c>
      <c r="CR3" s="51" t="s">
        <v>109</v>
      </c>
      <c r="CS3" s="51" t="s">
        <v>110</v>
      </c>
      <c r="CT3" s="51" t="s">
        <v>102</v>
      </c>
      <c r="CU3" s="51" t="s">
        <v>111</v>
      </c>
      <c r="CV3" s="52" t="s">
        <v>112</v>
      </c>
      <c r="CW3" s="54" t="s">
        <v>113</v>
      </c>
      <c r="CX3" s="51" t="s">
        <v>103</v>
      </c>
      <c r="CY3" s="51" t="s">
        <v>104</v>
      </c>
      <c r="CZ3" s="51" t="s">
        <v>105</v>
      </c>
      <c r="DA3" s="51" t="s">
        <v>106</v>
      </c>
      <c r="DB3" s="51" t="s">
        <v>107</v>
      </c>
      <c r="DC3" s="51" t="s">
        <v>108</v>
      </c>
      <c r="DD3" s="51" t="s">
        <v>109</v>
      </c>
      <c r="DE3" s="51" t="s">
        <v>110</v>
      </c>
      <c r="DF3" s="51" t="s">
        <v>102</v>
      </c>
      <c r="DG3" s="51" t="s">
        <v>111</v>
      </c>
      <c r="DH3" s="52" t="s">
        <v>112</v>
      </c>
      <c r="DI3" s="54" t="s">
        <v>113</v>
      </c>
      <c r="DJ3" s="51" t="s">
        <v>103</v>
      </c>
      <c r="DK3" s="51" t="s">
        <v>104</v>
      </c>
      <c r="DL3" s="51" t="s">
        <v>105</v>
      </c>
      <c r="DM3" s="51" t="s">
        <v>106</v>
      </c>
      <c r="DN3" s="51" t="s">
        <v>107</v>
      </c>
      <c r="DO3" s="51" t="s">
        <v>108</v>
      </c>
      <c r="DP3" s="51" t="s">
        <v>109</v>
      </c>
      <c r="DQ3" s="51" t="s">
        <v>110</v>
      </c>
      <c r="DR3" s="51" t="s">
        <v>102</v>
      </c>
      <c r="DS3" s="51" t="s">
        <v>111</v>
      </c>
      <c r="DT3" s="52" t="s">
        <v>112</v>
      </c>
      <c r="DU3" s="54" t="s">
        <v>113</v>
      </c>
      <c r="DV3" s="51" t="s">
        <v>103</v>
      </c>
      <c r="DW3" s="51" t="s">
        <v>104</v>
      </c>
      <c r="DX3" s="51" t="s">
        <v>105</v>
      </c>
      <c r="DY3" s="51" t="s">
        <v>106</v>
      </c>
      <c r="DZ3" s="51" t="s">
        <v>107</v>
      </c>
      <c r="EA3" s="51" t="s">
        <v>108</v>
      </c>
      <c r="EB3" s="51" t="s">
        <v>109</v>
      </c>
      <c r="EC3" s="51" t="s">
        <v>110</v>
      </c>
      <c r="ED3" s="51" t="s">
        <v>102</v>
      </c>
      <c r="EE3" s="51" t="s">
        <v>111</v>
      </c>
      <c r="EF3" s="52" t="s">
        <v>112</v>
      </c>
      <c r="EG3" s="54" t="s">
        <v>113</v>
      </c>
      <c r="EH3" s="51" t="s">
        <v>103</v>
      </c>
      <c r="EI3" s="51" t="s">
        <v>104</v>
      </c>
      <c r="EJ3" s="51" t="s">
        <v>105</v>
      </c>
      <c r="EK3" s="51" t="s">
        <v>106</v>
      </c>
      <c r="EL3" s="51" t="s">
        <v>107</v>
      </c>
      <c r="EM3" s="51" t="s">
        <v>108</v>
      </c>
      <c r="EN3" s="51" t="s">
        <v>109</v>
      </c>
      <c r="EO3" s="51" t="s">
        <v>110</v>
      </c>
      <c r="EP3" s="51" t="s">
        <v>102</v>
      </c>
      <c r="EQ3" s="51" t="s">
        <v>111</v>
      </c>
      <c r="ER3" s="52" t="s">
        <v>112</v>
      </c>
      <c r="ES3" s="54" t="s">
        <v>113</v>
      </c>
      <c r="ET3" s="51" t="s">
        <v>103</v>
      </c>
      <c r="EU3" s="51" t="s">
        <v>104</v>
      </c>
      <c r="EV3" s="51" t="s">
        <v>105</v>
      </c>
      <c r="EW3" s="51" t="s">
        <v>106</v>
      </c>
      <c r="EX3" s="51" t="s">
        <v>107</v>
      </c>
      <c r="EY3" s="51" t="s">
        <v>108</v>
      </c>
      <c r="EZ3" s="51" t="s">
        <v>109</v>
      </c>
      <c r="FA3" s="51" t="s">
        <v>110</v>
      </c>
      <c r="FB3" s="51" t="s">
        <v>102</v>
      </c>
      <c r="FC3" s="51" t="s">
        <v>111</v>
      </c>
      <c r="FD3" s="52" t="s">
        <v>112</v>
      </c>
      <c r="FE3" s="54" t="s">
        <v>113</v>
      </c>
      <c r="FF3" s="51" t="s">
        <v>103</v>
      </c>
      <c r="FG3" s="51" t="s">
        <v>104</v>
      </c>
      <c r="FH3" s="51" t="s">
        <v>105</v>
      </c>
      <c r="FI3" s="51" t="s">
        <v>106</v>
      </c>
      <c r="FJ3" s="51" t="s">
        <v>107</v>
      </c>
      <c r="FK3" s="51" t="s">
        <v>108</v>
      </c>
      <c r="FL3" s="51" t="s">
        <v>109</v>
      </c>
      <c r="FM3" s="51" t="s">
        <v>110</v>
      </c>
      <c r="FN3" s="51" t="s">
        <v>102</v>
      </c>
      <c r="FO3" s="51" t="s">
        <v>111</v>
      </c>
      <c r="FP3" s="52" t="s">
        <v>112</v>
      </c>
      <c r="FQ3" s="54" t="s">
        <v>113</v>
      </c>
      <c r="FR3" s="51" t="s">
        <v>103</v>
      </c>
      <c r="FS3" s="51" t="s">
        <v>104</v>
      </c>
      <c r="FT3" s="51" t="s">
        <v>105</v>
      </c>
      <c r="FU3" s="51" t="s">
        <v>106</v>
      </c>
      <c r="FV3" s="51" t="s">
        <v>107</v>
      </c>
      <c r="FW3" s="51" t="s">
        <v>108</v>
      </c>
      <c r="FX3" s="51" t="s">
        <v>109</v>
      </c>
      <c r="FY3" s="51" t="s">
        <v>110</v>
      </c>
      <c r="FZ3" s="51" t="s">
        <v>102</v>
      </c>
      <c r="GA3" s="51" t="s">
        <v>111</v>
      </c>
      <c r="GB3" s="52" t="s">
        <v>112</v>
      </c>
      <c r="GC3" s="54" t="s">
        <v>113</v>
      </c>
      <c r="GD3" s="51" t="s">
        <v>103</v>
      </c>
      <c r="GE3" s="51" t="s">
        <v>104</v>
      </c>
      <c r="GF3" s="51" t="s">
        <v>105</v>
      </c>
      <c r="GG3" s="51" t="s">
        <v>106</v>
      </c>
      <c r="GH3" s="51" t="s">
        <v>107</v>
      </c>
      <c r="GI3" s="51" t="s">
        <v>108</v>
      </c>
      <c r="GJ3" s="51" t="s">
        <v>109</v>
      </c>
      <c r="GK3" s="51" t="s">
        <v>110</v>
      </c>
      <c r="GL3" s="51" t="s">
        <v>102</v>
      </c>
      <c r="GM3" s="51" t="s">
        <v>111</v>
      </c>
      <c r="GN3" s="52" t="s">
        <v>112</v>
      </c>
      <c r="GO3" s="54" t="s">
        <v>113</v>
      </c>
      <c r="GP3" s="51" t="s">
        <v>103</v>
      </c>
      <c r="GQ3" s="51" t="s">
        <v>104</v>
      </c>
      <c r="GR3" s="51" t="s">
        <v>105</v>
      </c>
      <c r="GS3" s="51" t="s">
        <v>106</v>
      </c>
      <c r="GT3" s="51" t="s">
        <v>107</v>
      </c>
      <c r="GU3" s="51" t="s">
        <v>108</v>
      </c>
      <c r="GV3" s="51" t="s">
        <v>109</v>
      </c>
      <c r="GW3" s="51" t="s">
        <v>110</v>
      </c>
      <c r="GX3" s="51" t="s">
        <v>102</v>
      </c>
      <c r="GY3" s="51" t="s">
        <v>111</v>
      </c>
      <c r="GZ3" s="52" t="s">
        <v>112</v>
      </c>
      <c r="HA3" s="54" t="s">
        <v>113</v>
      </c>
      <c r="HB3" s="51" t="s">
        <v>103</v>
      </c>
      <c r="HC3" s="51" t="s">
        <v>104</v>
      </c>
      <c r="HD3" s="51" t="s">
        <v>105</v>
      </c>
      <c r="HE3" s="51" t="s">
        <v>106</v>
      </c>
      <c r="HF3" s="51" t="s">
        <v>107</v>
      </c>
      <c r="HG3" s="51" t="s">
        <v>108</v>
      </c>
      <c r="HH3" s="51" t="s">
        <v>109</v>
      </c>
      <c r="HI3" s="51" t="s">
        <v>110</v>
      </c>
      <c r="HJ3" s="51" t="s">
        <v>102</v>
      </c>
      <c r="HK3" s="51" t="s">
        <v>111</v>
      </c>
      <c r="HL3" s="52" t="s">
        <v>112</v>
      </c>
      <c r="HM3" s="54" t="s">
        <v>113</v>
      </c>
      <c r="HN3" s="51" t="s">
        <v>103</v>
      </c>
      <c r="HO3" s="51" t="s">
        <v>104</v>
      </c>
      <c r="HP3" s="51" t="s">
        <v>105</v>
      </c>
      <c r="HQ3" s="51" t="s">
        <v>106</v>
      </c>
      <c r="HR3" s="51" t="s">
        <v>107</v>
      </c>
      <c r="HS3" s="51" t="s">
        <v>108</v>
      </c>
      <c r="HT3" s="51" t="s">
        <v>109</v>
      </c>
      <c r="HU3" s="51" t="s">
        <v>110</v>
      </c>
      <c r="HV3" s="51" t="s">
        <v>102</v>
      </c>
      <c r="HW3" s="51" t="s">
        <v>111</v>
      </c>
      <c r="HX3" s="52" t="s">
        <v>112</v>
      </c>
      <c r="HY3" s="54" t="s">
        <v>113</v>
      </c>
      <c r="HZ3" s="51" t="s">
        <v>103</v>
      </c>
      <c r="IA3" s="51" t="s">
        <v>104</v>
      </c>
      <c r="IB3" s="51" t="s">
        <v>105</v>
      </c>
      <c r="IC3" s="51" t="s">
        <v>106</v>
      </c>
      <c r="ID3" s="51" t="s">
        <v>107</v>
      </c>
      <c r="IE3" s="51" t="s">
        <v>108</v>
      </c>
      <c r="IF3" s="51" t="s">
        <v>109</v>
      </c>
      <c r="IG3" s="51" t="s">
        <v>110</v>
      </c>
      <c r="IH3" s="51" t="s">
        <v>102</v>
      </c>
      <c r="II3" s="51" t="s">
        <v>111</v>
      </c>
      <c r="IJ3" s="52" t="s">
        <v>112</v>
      </c>
      <c r="IK3" s="54" t="s">
        <v>113</v>
      </c>
      <c r="IL3" s="51" t="s">
        <v>103</v>
      </c>
      <c r="IM3" s="51" t="s">
        <v>104</v>
      </c>
      <c r="IN3" s="51" t="s">
        <v>105</v>
      </c>
      <c r="IO3" s="51" t="s">
        <v>106</v>
      </c>
      <c r="IP3" s="51" t="s">
        <v>107</v>
      </c>
      <c r="IQ3" s="51" t="s">
        <v>108</v>
      </c>
      <c r="IR3" s="51" t="s">
        <v>109</v>
      </c>
      <c r="IS3" s="51" t="s">
        <v>110</v>
      </c>
      <c r="IT3" s="51" t="s">
        <v>102</v>
      </c>
      <c r="IU3" s="51" t="s">
        <v>111</v>
      </c>
      <c r="IV3" s="52" t="s">
        <v>112</v>
      </c>
      <c r="IW3" s="54" t="s">
        <v>113</v>
      </c>
      <c r="IX3" s="51" t="s">
        <v>103</v>
      </c>
      <c r="IY3" s="51" t="s">
        <v>104</v>
      </c>
      <c r="IZ3" s="51" t="s">
        <v>105</v>
      </c>
      <c r="JA3" s="51" t="s">
        <v>106</v>
      </c>
      <c r="JB3" s="51" t="s">
        <v>107</v>
      </c>
      <c r="JC3" s="51" t="s">
        <v>108</v>
      </c>
      <c r="JD3" s="51" t="s">
        <v>109</v>
      </c>
      <c r="JE3" s="51" t="s">
        <v>110</v>
      </c>
      <c r="JF3" s="51" t="s">
        <v>102</v>
      </c>
      <c r="JG3" s="51" t="s">
        <v>111</v>
      </c>
      <c r="JH3" s="52" t="s">
        <v>112</v>
      </c>
      <c r="JI3" s="54" t="s">
        <v>113</v>
      </c>
      <c r="JJ3" s="51" t="s">
        <v>103</v>
      </c>
      <c r="JK3" s="51" t="s">
        <v>104</v>
      </c>
      <c r="JL3" s="51" t="s">
        <v>105</v>
      </c>
      <c r="JM3" s="51" t="s">
        <v>106</v>
      </c>
      <c r="JN3" s="51" t="s">
        <v>107</v>
      </c>
      <c r="JO3" s="51" t="s">
        <v>108</v>
      </c>
      <c r="JP3" s="51" t="s">
        <v>109</v>
      </c>
      <c r="JQ3" s="51" t="s">
        <v>110</v>
      </c>
      <c r="JR3" s="51" t="s">
        <v>102</v>
      </c>
      <c r="JS3" s="51" t="s">
        <v>111</v>
      </c>
      <c r="JT3" s="52" t="s">
        <v>112</v>
      </c>
      <c r="JU3" s="54" t="s">
        <v>113</v>
      </c>
      <c r="JV3" s="51" t="s">
        <v>103</v>
      </c>
      <c r="JW3" s="51" t="s">
        <v>104</v>
      </c>
      <c r="JX3" s="51" t="s">
        <v>105</v>
      </c>
      <c r="JY3" s="51" t="s">
        <v>106</v>
      </c>
      <c r="JZ3" s="51" t="s">
        <v>107</v>
      </c>
      <c r="KA3" s="51" t="s">
        <v>108</v>
      </c>
      <c r="KB3" s="51" t="s">
        <v>109</v>
      </c>
      <c r="KC3" s="51" t="s">
        <v>110</v>
      </c>
      <c r="KD3" s="51" t="s">
        <v>102</v>
      </c>
      <c r="KE3" s="51" t="s">
        <v>111</v>
      </c>
      <c r="KF3" s="52" t="s">
        <v>112</v>
      </c>
      <c r="KG3" s="54" t="s">
        <v>113</v>
      </c>
      <c r="KH3" s="51" t="s">
        <v>103</v>
      </c>
      <c r="KI3" s="51" t="s">
        <v>104</v>
      </c>
      <c r="KJ3" s="51" t="s">
        <v>105</v>
      </c>
      <c r="KK3" s="51" t="s">
        <v>106</v>
      </c>
      <c r="KL3" s="51" t="s">
        <v>107</v>
      </c>
      <c r="KM3" s="51" t="s">
        <v>108</v>
      </c>
      <c r="KN3" s="51" t="s">
        <v>109</v>
      </c>
      <c r="KO3" s="51" t="s">
        <v>110</v>
      </c>
      <c r="KP3" s="51" t="s">
        <v>102</v>
      </c>
      <c r="KQ3" s="51" t="s">
        <v>111</v>
      </c>
      <c r="KR3" s="52" t="s">
        <v>112</v>
      </c>
      <c r="KS3" s="54" t="s">
        <v>113</v>
      </c>
      <c r="KT3" s="51" t="s">
        <v>103</v>
      </c>
      <c r="KU3" s="51" t="s">
        <v>104</v>
      </c>
      <c r="KV3" s="51" t="s">
        <v>105</v>
      </c>
      <c r="KW3" s="51" t="s">
        <v>106</v>
      </c>
      <c r="KX3" s="51" t="s">
        <v>107</v>
      </c>
      <c r="KY3" s="51" t="s">
        <v>108</v>
      </c>
      <c r="KZ3" s="51" t="s">
        <v>109</v>
      </c>
      <c r="LA3" s="51" t="s">
        <v>110</v>
      </c>
      <c r="LB3" s="51" t="s">
        <v>102</v>
      </c>
      <c r="LC3" s="51" t="s">
        <v>111</v>
      </c>
      <c r="LD3" s="52" t="s">
        <v>112</v>
      </c>
      <c r="LE3" s="54" t="s">
        <v>113</v>
      </c>
      <c r="LF3" s="51" t="s">
        <v>103</v>
      </c>
      <c r="LG3" s="51" t="s">
        <v>104</v>
      </c>
      <c r="LH3" s="51" t="s">
        <v>105</v>
      </c>
      <c r="LI3" s="51" t="s">
        <v>106</v>
      </c>
      <c r="LJ3" s="51" t="s">
        <v>107</v>
      </c>
      <c r="LK3" s="51" t="s">
        <v>108</v>
      </c>
      <c r="LL3" s="51" t="s">
        <v>109</v>
      </c>
      <c r="LM3" s="51" t="s">
        <v>110</v>
      </c>
      <c r="LN3" s="51" t="s">
        <v>102</v>
      </c>
      <c r="LO3" s="51" t="s">
        <v>111</v>
      </c>
      <c r="LP3" s="52" t="s">
        <v>112</v>
      </c>
      <c r="LQ3" s="54" t="s">
        <v>113</v>
      </c>
      <c r="LR3" s="51" t="s">
        <v>103</v>
      </c>
      <c r="LS3" s="51" t="s">
        <v>104</v>
      </c>
      <c r="LT3" s="51" t="s">
        <v>105</v>
      </c>
      <c r="LU3" s="51" t="s">
        <v>106</v>
      </c>
      <c r="LV3" s="51" t="s">
        <v>107</v>
      </c>
      <c r="LW3" s="51" t="s">
        <v>108</v>
      </c>
      <c r="LX3" s="51" t="s">
        <v>109</v>
      </c>
      <c r="LY3" s="51" t="s">
        <v>110</v>
      </c>
      <c r="LZ3" s="51" t="s">
        <v>102</v>
      </c>
      <c r="MA3" s="51" t="s">
        <v>111</v>
      </c>
      <c r="MB3" s="52" t="s">
        <v>112</v>
      </c>
      <c r="MC3" s="54" t="s">
        <v>113</v>
      </c>
      <c r="MD3" s="51" t="s">
        <v>103</v>
      </c>
      <c r="ME3" s="51" t="s">
        <v>104</v>
      </c>
      <c r="MF3" s="51" t="s">
        <v>105</v>
      </c>
      <c r="MG3" s="51" t="s">
        <v>106</v>
      </c>
      <c r="MH3" s="51" t="s">
        <v>107</v>
      </c>
      <c r="MI3" s="51" t="s">
        <v>108</v>
      </c>
      <c r="MJ3" s="51" t="s">
        <v>109</v>
      </c>
      <c r="MK3" s="51" t="s">
        <v>110</v>
      </c>
      <c r="ML3" s="51" t="s">
        <v>102</v>
      </c>
      <c r="MM3" s="51" t="s">
        <v>111</v>
      </c>
      <c r="MN3" s="52" t="s">
        <v>112</v>
      </c>
      <c r="MO3" s="54" t="s">
        <v>113</v>
      </c>
      <c r="MP3" s="51" t="s">
        <v>103</v>
      </c>
      <c r="MQ3" s="51" t="s">
        <v>104</v>
      </c>
      <c r="MR3" s="51" t="s">
        <v>105</v>
      </c>
      <c r="MS3" s="51" t="s">
        <v>106</v>
      </c>
      <c r="MT3" s="51" t="s">
        <v>107</v>
      </c>
      <c r="MU3" s="51" t="s">
        <v>108</v>
      </c>
      <c r="MV3" s="51" t="s">
        <v>109</v>
      </c>
      <c r="MW3" s="51" t="s">
        <v>110</v>
      </c>
      <c r="MX3" s="51" t="s">
        <v>102</v>
      </c>
      <c r="MY3" s="51" t="s">
        <v>111</v>
      </c>
      <c r="MZ3" s="52" t="s">
        <v>112</v>
      </c>
      <c r="NA3" s="54" t="s">
        <v>113</v>
      </c>
      <c r="NB3" s="51" t="s">
        <v>103</v>
      </c>
      <c r="NC3" s="51" t="s">
        <v>104</v>
      </c>
      <c r="ND3" s="51" t="s">
        <v>105</v>
      </c>
      <c r="NE3" s="51" t="s">
        <v>106</v>
      </c>
      <c r="NF3" s="51" t="s">
        <v>107</v>
      </c>
      <c r="NG3" s="51" t="s">
        <v>108</v>
      </c>
      <c r="NH3" s="51" t="s">
        <v>109</v>
      </c>
      <c r="NI3" s="51" t="s">
        <v>110</v>
      </c>
      <c r="NJ3" s="51" t="s">
        <v>102</v>
      </c>
      <c r="NK3" s="51" t="s">
        <v>111</v>
      </c>
      <c r="NL3" s="52" t="s">
        <v>112</v>
      </c>
      <c r="NM3" s="54" t="s">
        <v>113</v>
      </c>
      <c r="NN3" s="51" t="s">
        <v>103</v>
      </c>
      <c r="NO3" s="51" t="s">
        <v>104</v>
      </c>
      <c r="NP3" s="51" t="s">
        <v>105</v>
      </c>
      <c r="NQ3" s="51" t="s">
        <v>106</v>
      </c>
      <c r="NR3" s="51" t="s">
        <v>107</v>
      </c>
      <c r="NS3" s="51" t="s">
        <v>108</v>
      </c>
      <c r="NT3" s="51" t="s">
        <v>109</v>
      </c>
      <c r="NU3" s="51" t="s">
        <v>110</v>
      </c>
      <c r="NV3" s="51" t="s">
        <v>102</v>
      </c>
      <c r="NW3" s="51" t="s">
        <v>111</v>
      </c>
      <c r="NX3" s="52" t="s">
        <v>112</v>
      </c>
      <c r="NY3" s="54" t="s">
        <v>113</v>
      </c>
      <c r="NZ3" s="51" t="s">
        <v>103</v>
      </c>
      <c r="OA3" s="51" t="s">
        <v>104</v>
      </c>
      <c r="OB3" s="51" t="s">
        <v>105</v>
      </c>
      <c r="OC3" s="51" t="s">
        <v>106</v>
      </c>
      <c r="OD3" s="51" t="s">
        <v>107</v>
      </c>
      <c r="OE3" s="51" t="s">
        <v>108</v>
      </c>
      <c r="OF3" s="51" t="s">
        <v>109</v>
      </c>
      <c r="OG3" s="51" t="s">
        <v>110</v>
      </c>
      <c r="OH3" s="51" t="s">
        <v>102</v>
      </c>
      <c r="OI3" s="51" t="s">
        <v>111</v>
      </c>
      <c r="OJ3" s="52" t="s">
        <v>112</v>
      </c>
      <c r="OK3" s="54" t="s">
        <v>113</v>
      </c>
      <c r="OL3" s="51" t="s">
        <v>103</v>
      </c>
      <c r="OM3" s="51" t="s">
        <v>104</v>
      </c>
      <c r="ON3" s="51" t="s">
        <v>105</v>
      </c>
      <c r="OO3" s="51" t="s">
        <v>106</v>
      </c>
      <c r="OP3" s="51" t="s">
        <v>107</v>
      </c>
      <c r="OQ3" s="51" t="s">
        <v>108</v>
      </c>
      <c r="OR3" s="51" t="s">
        <v>109</v>
      </c>
      <c r="OS3" s="51" t="s">
        <v>110</v>
      </c>
      <c r="OT3" s="51" t="s">
        <v>102</v>
      </c>
      <c r="OU3" s="51" t="s">
        <v>111</v>
      </c>
      <c r="OV3" s="52" t="s">
        <v>112</v>
      </c>
      <c r="OW3" s="54" t="s">
        <v>113</v>
      </c>
      <c r="OX3" s="51" t="s">
        <v>103</v>
      </c>
      <c r="OY3" s="51" t="s">
        <v>104</v>
      </c>
      <c r="OZ3" s="51" t="s">
        <v>105</v>
      </c>
      <c r="PA3" s="51" t="s">
        <v>106</v>
      </c>
      <c r="PB3" s="51" t="s">
        <v>107</v>
      </c>
      <c r="PC3" s="51" t="s">
        <v>108</v>
      </c>
      <c r="PD3" s="51" t="s">
        <v>109</v>
      </c>
      <c r="PE3" s="51" t="s">
        <v>110</v>
      </c>
      <c r="PF3" s="51" t="s">
        <v>102</v>
      </c>
      <c r="PG3" s="51" t="s">
        <v>111</v>
      </c>
      <c r="PH3" s="52" t="s">
        <v>112</v>
      </c>
      <c r="PI3" s="54" t="s">
        <v>113</v>
      </c>
    </row>
    <row r="4" spans="2:425">
      <c r="B4" s="55" t="s">
        <v>114</v>
      </c>
      <c r="D4" s="56"/>
      <c r="E4" s="369">
        <v>392</v>
      </c>
      <c r="F4" s="370">
        <v>595</v>
      </c>
      <c r="G4" s="370">
        <v>379</v>
      </c>
      <c r="H4" s="370">
        <v>393</v>
      </c>
      <c r="I4" s="370">
        <v>513</v>
      </c>
      <c r="J4" s="370">
        <v>511</v>
      </c>
      <c r="K4" s="370">
        <v>547</v>
      </c>
      <c r="L4" s="370">
        <v>546</v>
      </c>
      <c r="M4" s="370">
        <v>569</v>
      </c>
      <c r="N4" s="370">
        <v>560</v>
      </c>
      <c r="O4" s="370">
        <v>550</v>
      </c>
      <c r="P4" s="370">
        <v>544</v>
      </c>
      <c r="Q4" s="371">
        <v>570</v>
      </c>
      <c r="R4" s="372">
        <v>560</v>
      </c>
      <c r="S4" s="372">
        <v>567</v>
      </c>
      <c r="T4" s="372">
        <v>569</v>
      </c>
      <c r="U4" s="372">
        <v>561</v>
      </c>
      <c r="V4" s="372">
        <v>556</v>
      </c>
      <c r="W4" s="372">
        <v>559</v>
      </c>
      <c r="X4" s="372">
        <v>562</v>
      </c>
      <c r="Y4" s="372">
        <v>563</v>
      </c>
      <c r="Z4" s="372">
        <v>558</v>
      </c>
      <c r="AA4" s="372">
        <v>565</v>
      </c>
      <c r="AB4" s="373">
        <v>541</v>
      </c>
      <c r="AC4" s="374">
        <v>521</v>
      </c>
      <c r="AD4" s="57">
        <v>502</v>
      </c>
      <c r="AE4" s="369">
        <v>487</v>
      </c>
      <c r="AF4" s="369">
        <v>473</v>
      </c>
      <c r="AG4" s="369">
        <v>485</v>
      </c>
      <c r="AH4" s="369">
        <v>503</v>
      </c>
      <c r="AI4" s="369">
        <v>500</v>
      </c>
      <c r="AJ4" s="369">
        <v>507</v>
      </c>
      <c r="AK4" s="369">
        <v>512</v>
      </c>
      <c r="AL4" s="369">
        <v>508</v>
      </c>
      <c r="AM4" s="369">
        <v>501</v>
      </c>
      <c r="AN4" s="375">
        <v>505</v>
      </c>
      <c r="AO4" s="376">
        <v>500</v>
      </c>
      <c r="AP4" s="57">
        <v>508</v>
      </c>
      <c r="AQ4" s="369">
        <v>490</v>
      </c>
      <c r="AR4" s="369">
        <v>463</v>
      </c>
      <c r="AS4" s="369">
        <v>427</v>
      </c>
      <c r="AT4" s="369">
        <v>450</v>
      </c>
      <c r="AU4" s="369">
        <v>477</v>
      </c>
      <c r="AV4" s="369">
        <v>441</v>
      </c>
      <c r="AW4" s="369">
        <v>448</v>
      </c>
      <c r="AX4" s="369">
        <v>477</v>
      </c>
      <c r="AY4" s="369">
        <v>445</v>
      </c>
      <c r="AZ4" s="375">
        <v>476</v>
      </c>
      <c r="BA4" s="376">
        <v>484</v>
      </c>
      <c r="BB4" s="57">
        <v>470</v>
      </c>
      <c r="BC4" s="369">
        <v>484</v>
      </c>
      <c r="BD4" s="369">
        <v>473</v>
      </c>
      <c r="BE4" s="369">
        <v>458</v>
      </c>
      <c r="BF4" s="369">
        <v>438</v>
      </c>
      <c r="BG4" s="369">
        <v>445</v>
      </c>
      <c r="BH4" s="369">
        <v>439</v>
      </c>
      <c r="BI4" s="369"/>
      <c r="BJ4" s="369"/>
      <c r="BK4" s="369"/>
      <c r="BL4" s="375"/>
      <c r="BM4" s="376"/>
      <c r="BN4" s="57"/>
      <c r="BO4" s="369"/>
      <c r="BP4" s="369"/>
      <c r="BQ4" s="369"/>
      <c r="BR4" s="369"/>
      <c r="BS4" s="369"/>
      <c r="BT4" s="369"/>
      <c r="BU4" s="369"/>
      <c r="BV4" s="369"/>
      <c r="BW4" s="369"/>
      <c r="BX4" s="375"/>
      <c r="BY4" s="376"/>
      <c r="BZ4" s="57"/>
      <c r="CA4" s="369"/>
      <c r="CB4" s="369"/>
      <c r="CC4" s="369"/>
      <c r="CD4" s="369"/>
      <c r="CE4" s="369"/>
      <c r="CF4" s="369"/>
      <c r="CG4" s="369"/>
      <c r="CH4" s="369"/>
      <c r="CI4" s="369"/>
      <c r="CJ4" s="375"/>
      <c r="CK4" s="376"/>
      <c r="CL4" s="57"/>
      <c r="CM4" s="369"/>
      <c r="CN4" s="369"/>
      <c r="CO4" s="369"/>
      <c r="CP4" s="369"/>
      <c r="CQ4" s="369"/>
      <c r="CR4" s="369"/>
      <c r="CS4" s="369"/>
      <c r="CT4" s="369"/>
      <c r="CU4" s="369"/>
      <c r="CV4" s="375"/>
      <c r="CW4" s="376"/>
      <c r="CX4" s="57">
        <v>451</v>
      </c>
      <c r="CY4" s="369">
        <v>447</v>
      </c>
      <c r="CZ4" s="369">
        <v>452</v>
      </c>
      <c r="DA4" s="369">
        <v>462</v>
      </c>
      <c r="DB4" s="369">
        <v>460</v>
      </c>
      <c r="DC4" s="369">
        <v>470</v>
      </c>
      <c r="DD4" s="369">
        <v>462</v>
      </c>
      <c r="DE4" s="369">
        <v>463</v>
      </c>
      <c r="DF4" s="369">
        <v>465</v>
      </c>
      <c r="DG4" s="369">
        <v>485</v>
      </c>
      <c r="DH4" s="375">
        <v>488</v>
      </c>
      <c r="DI4" s="376">
        <v>544</v>
      </c>
      <c r="DJ4" s="57">
        <v>440</v>
      </c>
      <c r="DK4" s="369">
        <v>438</v>
      </c>
      <c r="DL4" s="369">
        <v>441</v>
      </c>
      <c r="DM4" s="369">
        <v>436</v>
      </c>
      <c r="DN4" s="369">
        <v>434</v>
      </c>
      <c r="DO4" s="369">
        <v>433</v>
      </c>
      <c r="DP4" s="369">
        <v>430</v>
      </c>
      <c r="DQ4" s="369">
        <v>424</v>
      </c>
      <c r="DR4" s="369">
        <v>462</v>
      </c>
      <c r="DS4" s="369">
        <v>457</v>
      </c>
      <c r="DT4" s="375">
        <v>456</v>
      </c>
      <c r="DU4" s="376">
        <v>398</v>
      </c>
      <c r="DV4" s="57">
        <v>406</v>
      </c>
      <c r="DW4" s="369">
        <v>413</v>
      </c>
      <c r="DX4" s="369">
        <v>423</v>
      </c>
      <c r="DY4" s="369">
        <v>424</v>
      </c>
      <c r="DZ4" s="369">
        <v>424</v>
      </c>
      <c r="EA4" s="369">
        <v>414</v>
      </c>
      <c r="EB4" s="369">
        <v>417</v>
      </c>
      <c r="EC4" s="369">
        <v>419</v>
      </c>
      <c r="ED4" s="369">
        <v>421</v>
      </c>
      <c r="EE4" s="369">
        <v>397</v>
      </c>
      <c r="EF4" s="375">
        <v>392</v>
      </c>
      <c r="EG4" s="376">
        <v>389</v>
      </c>
      <c r="EH4" s="57">
        <v>409</v>
      </c>
      <c r="EI4" s="369">
        <v>385</v>
      </c>
      <c r="EJ4" s="369">
        <v>371</v>
      </c>
      <c r="EK4" s="369">
        <v>376</v>
      </c>
      <c r="EL4" s="369">
        <v>372</v>
      </c>
      <c r="EM4" s="369">
        <v>376</v>
      </c>
      <c r="EN4" s="369">
        <v>384</v>
      </c>
      <c r="EO4" s="369">
        <v>387</v>
      </c>
      <c r="EP4" s="369">
        <v>383</v>
      </c>
      <c r="EQ4" s="369">
        <v>376</v>
      </c>
      <c r="ER4" s="375">
        <v>372</v>
      </c>
      <c r="ES4" s="376">
        <v>312</v>
      </c>
      <c r="ET4" s="57">
        <v>315</v>
      </c>
      <c r="EU4" s="369">
        <v>314</v>
      </c>
      <c r="EV4" s="369">
        <v>321</v>
      </c>
      <c r="EW4" s="369">
        <v>324</v>
      </c>
      <c r="EX4" s="369">
        <v>329</v>
      </c>
      <c r="EY4" s="369">
        <v>326</v>
      </c>
      <c r="EZ4" s="369">
        <v>323</v>
      </c>
      <c r="FA4" s="369">
        <v>320</v>
      </c>
      <c r="FB4" s="369">
        <v>320</v>
      </c>
      <c r="FC4" s="369">
        <v>308</v>
      </c>
      <c r="FD4" s="375">
        <v>302</v>
      </c>
      <c r="FE4" s="376">
        <v>313</v>
      </c>
      <c r="FF4" s="57">
        <v>324</v>
      </c>
      <c r="FG4" s="369">
        <v>317</v>
      </c>
      <c r="FH4" s="369">
        <v>322</v>
      </c>
      <c r="FI4" s="369">
        <v>323</v>
      </c>
      <c r="FJ4" s="369">
        <v>316</v>
      </c>
      <c r="FK4" s="369">
        <v>317</v>
      </c>
      <c r="FL4" s="369">
        <v>314</v>
      </c>
      <c r="FM4" s="369">
        <v>318</v>
      </c>
      <c r="FN4" s="369">
        <v>323</v>
      </c>
      <c r="FO4" s="369">
        <v>313</v>
      </c>
      <c r="FP4" s="375">
        <v>310</v>
      </c>
      <c r="FQ4" s="376">
        <v>309</v>
      </c>
      <c r="FR4" s="57">
        <v>303</v>
      </c>
      <c r="FS4" s="369">
        <v>298</v>
      </c>
      <c r="FT4" s="369">
        <v>307</v>
      </c>
      <c r="FU4" s="369">
        <v>303</v>
      </c>
      <c r="FV4" s="369">
        <v>297</v>
      </c>
      <c r="FW4" s="369">
        <v>279</v>
      </c>
      <c r="FX4" s="369">
        <v>305</v>
      </c>
      <c r="FY4" s="369">
        <v>297</v>
      </c>
      <c r="FZ4" s="369">
        <v>305</v>
      </c>
      <c r="GA4" s="369">
        <v>286</v>
      </c>
      <c r="GB4" s="375">
        <v>282</v>
      </c>
      <c r="GC4" s="376">
        <v>277</v>
      </c>
      <c r="GD4" s="57"/>
      <c r="GE4" s="369"/>
      <c r="GF4" s="369"/>
      <c r="GG4" s="369">
        <v>287</v>
      </c>
      <c r="GH4" s="369">
        <v>267</v>
      </c>
      <c r="GI4" s="369">
        <v>274</v>
      </c>
      <c r="GJ4" s="369">
        <v>285</v>
      </c>
      <c r="GK4" s="369">
        <v>274</v>
      </c>
      <c r="GL4" s="369">
        <v>288</v>
      </c>
      <c r="GM4" s="369">
        <v>301</v>
      </c>
      <c r="GN4" s="375">
        <v>285</v>
      </c>
      <c r="GO4" s="376"/>
      <c r="GP4" s="57"/>
      <c r="GQ4" s="369"/>
      <c r="GR4" s="369"/>
      <c r="GS4" s="369"/>
      <c r="GT4" s="369"/>
      <c r="GU4" s="369"/>
      <c r="GV4" s="369"/>
      <c r="GW4" s="369"/>
      <c r="GX4" s="369"/>
      <c r="GY4" s="369"/>
      <c r="GZ4" s="375"/>
      <c r="HA4" s="376"/>
      <c r="HB4" s="57">
        <v>400</v>
      </c>
      <c r="HC4" s="369">
        <v>412</v>
      </c>
      <c r="HD4" s="369">
        <v>0</v>
      </c>
      <c r="HE4" s="369">
        <v>407</v>
      </c>
      <c r="HF4" s="369">
        <v>416</v>
      </c>
      <c r="HG4" s="369">
        <v>417</v>
      </c>
      <c r="HH4" s="369">
        <v>0</v>
      </c>
      <c r="HI4" s="369">
        <v>0</v>
      </c>
      <c r="HJ4" s="369">
        <v>0</v>
      </c>
      <c r="HK4" s="369">
        <v>0</v>
      </c>
      <c r="HL4" s="375">
        <v>0</v>
      </c>
      <c r="HM4" s="376">
        <v>431</v>
      </c>
      <c r="HN4" s="57">
        <v>358</v>
      </c>
      <c r="HO4" s="369">
        <v>373</v>
      </c>
      <c r="HP4" s="369">
        <v>362</v>
      </c>
      <c r="HQ4" s="369">
        <v>425</v>
      </c>
      <c r="HR4" s="369">
        <v>416</v>
      </c>
      <c r="HS4" s="369">
        <v>421</v>
      </c>
      <c r="HT4" s="369">
        <v>426</v>
      </c>
      <c r="HU4" s="369">
        <v>426</v>
      </c>
      <c r="HV4" s="369">
        <v>424</v>
      </c>
      <c r="HW4" s="369">
        <v>384</v>
      </c>
      <c r="HX4" s="375">
        <v>384</v>
      </c>
      <c r="HY4" s="376">
        <v>379</v>
      </c>
      <c r="HZ4" s="57">
        <v>403</v>
      </c>
      <c r="IA4" s="369">
        <v>432</v>
      </c>
      <c r="IB4" s="369">
        <v>461</v>
      </c>
      <c r="IC4" s="369">
        <v>427</v>
      </c>
      <c r="ID4" s="369">
        <v>408</v>
      </c>
      <c r="IE4" s="369">
        <v>405</v>
      </c>
      <c r="IF4" s="369">
        <v>417</v>
      </c>
      <c r="IG4" s="369">
        <v>402</v>
      </c>
      <c r="IH4" s="369">
        <v>406</v>
      </c>
      <c r="II4" s="369">
        <v>398</v>
      </c>
      <c r="IJ4" s="375">
        <v>414</v>
      </c>
      <c r="IK4" s="376">
        <v>413</v>
      </c>
      <c r="IL4" s="57">
        <v>0</v>
      </c>
      <c r="IM4" s="369">
        <v>0</v>
      </c>
      <c r="IN4" s="369">
        <v>0</v>
      </c>
      <c r="IO4" s="369">
        <v>0</v>
      </c>
      <c r="IP4" s="369">
        <v>0</v>
      </c>
      <c r="IQ4" s="369">
        <v>0</v>
      </c>
      <c r="IR4" s="369">
        <v>0</v>
      </c>
      <c r="IS4" s="369">
        <v>0</v>
      </c>
      <c r="IT4" s="369">
        <v>0</v>
      </c>
      <c r="IU4" s="369">
        <v>0</v>
      </c>
      <c r="IV4" s="375">
        <v>0</v>
      </c>
      <c r="IW4" s="376">
        <v>0</v>
      </c>
      <c r="IX4" s="57">
        <v>0</v>
      </c>
      <c r="IY4" s="369">
        <v>419</v>
      </c>
      <c r="IZ4" s="369">
        <v>0</v>
      </c>
      <c r="JA4" s="369">
        <v>0</v>
      </c>
      <c r="JB4" s="369">
        <v>419</v>
      </c>
      <c r="JC4" s="369">
        <v>0</v>
      </c>
      <c r="JD4" s="369">
        <v>0</v>
      </c>
      <c r="JE4" s="369">
        <v>0</v>
      </c>
      <c r="JF4" s="369">
        <v>0</v>
      </c>
      <c r="JG4" s="369">
        <v>0</v>
      </c>
      <c r="JH4" s="375">
        <v>403</v>
      </c>
      <c r="JI4" s="376">
        <v>417</v>
      </c>
      <c r="JJ4" s="57">
        <v>0</v>
      </c>
      <c r="JK4" s="369"/>
      <c r="JL4" s="369"/>
      <c r="JM4" s="369"/>
      <c r="JN4" s="369"/>
      <c r="JO4" s="369"/>
      <c r="JP4" s="369"/>
      <c r="JQ4" s="369"/>
      <c r="JR4" s="369"/>
      <c r="JS4" s="369"/>
      <c r="JT4" s="375"/>
      <c r="JU4" s="376"/>
      <c r="JV4" s="57"/>
      <c r="JW4" s="369"/>
      <c r="JX4" s="369"/>
      <c r="JY4" s="369"/>
      <c r="JZ4" s="369"/>
      <c r="KA4" s="369"/>
      <c r="KB4" s="369"/>
      <c r="KC4" s="369"/>
      <c r="KD4" s="369"/>
      <c r="KE4" s="369"/>
      <c r="KF4" s="375"/>
      <c r="KG4" s="376"/>
      <c r="KH4" s="57"/>
      <c r="KI4" s="369"/>
      <c r="KJ4" s="369"/>
      <c r="KK4" s="369"/>
      <c r="KL4" s="369"/>
      <c r="KM4" s="369"/>
      <c r="KN4" s="369"/>
      <c r="KO4" s="369"/>
      <c r="KP4" s="369"/>
      <c r="KQ4" s="369"/>
      <c r="KR4" s="375"/>
      <c r="KS4" s="376"/>
      <c r="KT4" s="57"/>
      <c r="KU4" s="369"/>
      <c r="KV4" s="369"/>
      <c r="KW4" s="369"/>
      <c r="KX4" s="369"/>
      <c r="KY4" s="369"/>
      <c r="KZ4" s="369"/>
      <c r="LA4" s="369"/>
      <c r="LB4" s="369"/>
      <c r="LC4" s="369"/>
      <c r="LD4" s="375"/>
      <c r="LE4" s="376"/>
      <c r="LF4" s="57"/>
      <c r="LG4" s="369"/>
      <c r="LH4" s="369"/>
      <c r="LI4" s="369"/>
      <c r="LJ4" s="369"/>
      <c r="LK4" s="369"/>
      <c r="LL4" s="369"/>
      <c r="LM4" s="369"/>
      <c r="LN4" s="369"/>
      <c r="LO4" s="369"/>
      <c r="LP4" s="375"/>
      <c r="LQ4" s="376"/>
      <c r="LR4" s="57"/>
      <c r="LS4" s="369"/>
      <c r="LT4" s="369"/>
      <c r="LU4" s="369"/>
      <c r="LV4" s="369"/>
      <c r="LW4" s="369"/>
      <c r="LX4" s="369"/>
      <c r="LY4" s="369"/>
      <c r="LZ4" s="369"/>
      <c r="MA4" s="369"/>
      <c r="MB4" s="375"/>
      <c r="MC4" s="376"/>
      <c r="MD4" s="57"/>
      <c r="ME4" s="369"/>
      <c r="MF4" s="369"/>
      <c r="MG4" s="369"/>
      <c r="MH4" s="369"/>
      <c r="MI4" s="369"/>
      <c r="MJ4" s="369"/>
      <c r="MK4" s="369"/>
      <c r="ML4" s="369"/>
      <c r="MM4" s="369"/>
      <c r="MN4" s="375"/>
      <c r="MO4" s="376"/>
      <c r="MP4" s="57"/>
      <c r="MQ4" s="369"/>
      <c r="MR4" s="369"/>
      <c r="MS4" s="369"/>
      <c r="MT4" s="369"/>
      <c r="MU4" s="369"/>
      <c r="MV4" s="369"/>
      <c r="MW4" s="369"/>
      <c r="MX4" s="369"/>
      <c r="MY4" s="369"/>
      <c r="MZ4" s="375"/>
      <c r="NA4" s="376"/>
      <c r="NB4" s="57"/>
      <c r="NC4" s="369"/>
      <c r="ND4" s="369"/>
      <c r="NE4" s="369"/>
      <c r="NF4" s="369"/>
      <c r="NG4" s="369"/>
      <c r="NH4" s="369"/>
      <c r="NI4" s="369"/>
      <c r="NJ4" s="369"/>
      <c r="NK4" s="369"/>
      <c r="NL4" s="375"/>
      <c r="NM4" s="376"/>
      <c r="NN4" s="57"/>
      <c r="NO4" s="369"/>
      <c r="NP4" s="369"/>
      <c r="NQ4" s="369"/>
      <c r="NR4" s="369"/>
      <c r="NS4" s="369"/>
      <c r="NT4" s="369"/>
      <c r="NU4" s="369"/>
      <c r="NV4" s="369"/>
      <c r="NW4" s="369"/>
      <c r="NX4" s="375"/>
      <c r="NY4" s="376"/>
      <c r="NZ4" s="57"/>
      <c r="OA4" s="369"/>
      <c r="OB4" s="369"/>
      <c r="OC4" s="369"/>
      <c r="OD4" s="369"/>
      <c r="OE4" s="369"/>
      <c r="OF4" s="369"/>
      <c r="OG4" s="369"/>
      <c r="OH4" s="369"/>
      <c r="OI4" s="369"/>
      <c r="OJ4" s="375"/>
      <c r="OK4" s="376"/>
      <c r="OL4" s="57"/>
      <c r="OM4" s="369"/>
      <c r="ON4" s="369"/>
      <c r="OO4" s="369"/>
      <c r="OP4" s="369"/>
      <c r="OQ4" s="369"/>
      <c r="OR4" s="369"/>
      <c r="OS4" s="369"/>
      <c r="OT4" s="369"/>
      <c r="OU4" s="369"/>
      <c r="OV4" s="375"/>
      <c r="OW4" s="376"/>
      <c r="OX4" s="57"/>
      <c r="OY4" s="369"/>
      <c r="OZ4" s="369"/>
      <c r="PA4" s="369"/>
      <c r="PB4" s="369"/>
      <c r="PC4" s="369"/>
      <c r="PD4" s="369"/>
      <c r="PE4" s="369"/>
      <c r="PF4" s="369"/>
      <c r="PG4" s="369"/>
      <c r="PH4" s="375"/>
      <c r="PI4" s="376"/>
    </row>
    <row r="5" spans="2:425">
      <c r="B5" s="58"/>
      <c r="C5" s="59"/>
      <c r="D5" s="53" t="s">
        <v>115</v>
      </c>
      <c r="E5" s="60" t="e">
        <v>#DIV/0!</v>
      </c>
      <c r="F5" s="60"/>
      <c r="G5" s="60"/>
      <c r="H5" s="60"/>
      <c r="I5" s="60"/>
      <c r="J5" s="60"/>
      <c r="K5" s="60"/>
      <c r="L5" s="60"/>
      <c r="M5" s="60"/>
      <c r="N5" s="60"/>
      <c r="O5" s="60"/>
      <c r="P5" s="60"/>
      <c r="Q5" s="60"/>
      <c r="R5" s="60">
        <f t="shared" ref="R5:CC5" si="57">ROUND(R4/F4*100,1)</f>
        <v>94.1</v>
      </c>
      <c r="S5" s="60">
        <f t="shared" si="57"/>
        <v>149.6</v>
      </c>
      <c r="T5" s="60">
        <f t="shared" si="57"/>
        <v>144.80000000000001</v>
      </c>
      <c r="U5" s="60">
        <f t="shared" si="57"/>
        <v>109.4</v>
      </c>
      <c r="V5" s="60">
        <f t="shared" si="57"/>
        <v>108.8</v>
      </c>
      <c r="W5" s="60">
        <f t="shared" si="57"/>
        <v>102.2</v>
      </c>
      <c r="X5" s="60">
        <f t="shared" si="57"/>
        <v>102.9</v>
      </c>
      <c r="Y5" s="60">
        <f t="shared" si="57"/>
        <v>98.9</v>
      </c>
      <c r="Z5" s="60">
        <f t="shared" si="57"/>
        <v>99.6</v>
      </c>
      <c r="AA5" s="60">
        <f t="shared" si="57"/>
        <v>102.7</v>
      </c>
      <c r="AB5" s="60">
        <f t="shared" si="57"/>
        <v>99.4</v>
      </c>
      <c r="AC5" s="60">
        <f t="shared" si="57"/>
        <v>91.4</v>
      </c>
      <c r="AD5" s="60">
        <f t="shared" si="57"/>
        <v>89.6</v>
      </c>
      <c r="AE5" s="60">
        <f t="shared" si="57"/>
        <v>85.9</v>
      </c>
      <c r="AF5" s="60">
        <f t="shared" si="57"/>
        <v>83.1</v>
      </c>
      <c r="AG5" s="60">
        <f t="shared" si="57"/>
        <v>86.5</v>
      </c>
      <c r="AH5" s="60">
        <f t="shared" si="57"/>
        <v>90.5</v>
      </c>
      <c r="AI5" s="60">
        <f t="shared" si="57"/>
        <v>89.4</v>
      </c>
      <c r="AJ5" s="60">
        <f t="shared" si="57"/>
        <v>90.2</v>
      </c>
      <c r="AK5" s="60">
        <f t="shared" si="57"/>
        <v>90.9</v>
      </c>
      <c r="AL5" s="60">
        <f t="shared" si="57"/>
        <v>91</v>
      </c>
      <c r="AM5" s="60">
        <f t="shared" si="57"/>
        <v>88.7</v>
      </c>
      <c r="AN5" s="377">
        <f t="shared" si="57"/>
        <v>93.3</v>
      </c>
      <c r="AO5" s="378">
        <f t="shared" si="57"/>
        <v>96</v>
      </c>
      <c r="AP5" s="60">
        <f t="shared" si="57"/>
        <v>101.2</v>
      </c>
      <c r="AQ5" s="60">
        <f t="shared" si="57"/>
        <v>100.6</v>
      </c>
      <c r="AR5" s="60">
        <f t="shared" si="57"/>
        <v>97.9</v>
      </c>
      <c r="AS5" s="60">
        <f t="shared" si="57"/>
        <v>88</v>
      </c>
      <c r="AT5" s="60">
        <f t="shared" si="57"/>
        <v>89.5</v>
      </c>
      <c r="AU5" s="60">
        <f t="shared" si="57"/>
        <v>95.4</v>
      </c>
      <c r="AV5" s="60">
        <f t="shared" si="57"/>
        <v>87</v>
      </c>
      <c r="AW5" s="60">
        <f t="shared" si="57"/>
        <v>87.5</v>
      </c>
      <c r="AX5" s="60">
        <f t="shared" si="57"/>
        <v>93.9</v>
      </c>
      <c r="AY5" s="60">
        <f t="shared" si="57"/>
        <v>88.8</v>
      </c>
      <c r="AZ5" s="377">
        <f t="shared" si="57"/>
        <v>94.3</v>
      </c>
      <c r="BA5" s="379">
        <f t="shared" si="57"/>
        <v>96.8</v>
      </c>
      <c r="BB5" s="60">
        <f t="shared" si="57"/>
        <v>92.5</v>
      </c>
      <c r="BC5" s="60">
        <f t="shared" si="57"/>
        <v>98.8</v>
      </c>
      <c r="BD5" s="60">
        <f t="shared" si="57"/>
        <v>102.2</v>
      </c>
      <c r="BE5" s="60">
        <f t="shared" si="57"/>
        <v>107.3</v>
      </c>
      <c r="BF5" s="60">
        <f t="shared" si="57"/>
        <v>97.3</v>
      </c>
      <c r="BG5" s="60">
        <f t="shared" si="57"/>
        <v>93.3</v>
      </c>
      <c r="BH5" s="60">
        <f t="shared" si="57"/>
        <v>99.5</v>
      </c>
      <c r="BI5" s="60">
        <f t="shared" si="57"/>
        <v>0</v>
      </c>
      <c r="BJ5" s="60">
        <f t="shared" si="57"/>
        <v>0</v>
      </c>
      <c r="BK5" s="60">
        <f t="shared" si="57"/>
        <v>0</v>
      </c>
      <c r="BL5" s="377">
        <f t="shared" si="57"/>
        <v>0</v>
      </c>
      <c r="BM5" s="379">
        <f t="shared" si="57"/>
        <v>0</v>
      </c>
      <c r="BN5" s="60">
        <f t="shared" si="57"/>
        <v>0</v>
      </c>
      <c r="BO5" s="60">
        <f t="shared" si="57"/>
        <v>0</v>
      </c>
      <c r="BP5" s="60">
        <f t="shared" si="57"/>
        <v>0</v>
      </c>
      <c r="BQ5" s="60">
        <f t="shared" si="57"/>
        <v>0</v>
      </c>
      <c r="BR5" s="60">
        <f t="shared" si="57"/>
        <v>0</v>
      </c>
      <c r="BS5" s="60">
        <f t="shared" si="57"/>
        <v>0</v>
      </c>
      <c r="BT5" s="60">
        <f t="shared" si="57"/>
        <v>0</v>
      </c>
      <c r="BU5" s="60" t="e">
        <f t="shared" si="57"/>
        <v>#DIV/0!</v>
      </c>
      <c r="BV5" s="60" t="e">
        <f t="shared" si="57"/>
        <v>#DIV/0!</v>
      </c>
      <c r="BW5" s="60" t="e">
        <f t="shared" si="57"/>
        <v>#DIV/0!</v>
      </c>
      <c r="BX5" s="377" t="e">
        <f t="shared" si="57"/>
        <v>#DIV/0!</v>
      </c>
      <c r="BY5" s="379" t="e">
        <f t="shared" si="57"/>
        <v>#DIV/0!</v>
      </c>
      <c r="BZ5" s="60" t="e">
        <f t="shared" si="57"/>
        <v>#DIV/0!</v>
      </c>
      <c r="CA5" s="60" t="e">
        <f t="shared" si="57"/>
        <v>#DIV/0!</v>
      </c>
      <c r="CB5" s="60" t="e">
        <f t="shared" si="57"/>
        <v>#DIV/0!</v>
      </c>
      <c r="CC5" s="60" t="e">
        <f t="shared" si="57"/>
        <v>#DIV/0!</v>
      </c>
      <c r="CD5" s="60" t="e">
        <f t="shared" ref="CD5:EO5" si="58">ROUND(CD4/BR4*100,1)</f>
        <v>#DIV/0!</v>
      </c>
      <c r="CE5" s="60" t="e">
        <f t="shared" si="58"/>
        <v>#DIV/0!</v>
      </c>
      <c r="CF5" s="60" t="e">
        <f t="shared" si="58"/>
        <v>#DIV/0!</v>
      </c>
      <c r="CG5" s="60" t="e">
        <f t="shared" si="58"/>
        <v>#DIV/0!</v>
      </c>
      <c r="CH5" s="60" t="e">
        <f t="shared" si="58"/>
        <v>#DIV/0!</v>
      </c>
      <c r="CI5" s="60" t="e">
        <f t="shared" si="58"/>
        <v>#DIV/0!</v>
      </c>
      <c r="CJ5" s="377" t="e">
        <f t="shared" si="58"/>
        <v>#DIV/0!</v>
      </c>
      <c r="CK5" s="379" t="e">
        <f t="shared" si="58"/>
        <v>#DIV/0!</v>
      </c>
      <c r="CL5" s="60" t="e">
        <f t="shared" si="58"/>
        <v>#DIV/0!</v>
      </c>
      <c r="CM5" s="60" t="e">
        <f t="shared" si="58"/>
        <v>#DIV/0!</v>
      </c>
      <c r="CN5" s="60" t="e">
        <f t="shared" si="58"/>
        <v>#DIV/0!</v>
      </c>
      <c r="CO5" s="60" t="e">
        <f t="shared" si="58"/>
        <v>#DIV/0!</v>
      </c>
      <c r="CP5" s="60" t="e">
        <f t="shared" si="58"/>
        <v>#DIV/0!</v>
      </c>
      <c r="CQ5" s="60" t="e">
        <f t="shared" si="58"/>
        <v>#DIV/0!</v>
      </c>
      <c r="CR5" s="60" t="e">
        <f t="shared" si="58"/>
        <v>#DIV/0!</v>
      </c>
      <c r="CS5" s="60" t="e">
        <f t="shared" si="58"/>
        <v>#DIV/0!</v>
      </c>
      <c r="CT5" s="60" t="e">
        <f t="shared" si="58"/>
        <v>#DIV/0!</v>
      </c>
      <c r="CU5" s="60" t="e">
        <f t="shared" si="58"/>
        <v>#DIV/0!</v>
      </c>
      <c r="CV5" s="377" t="e">
        <f t="shared" si="58"/>
        <v>#DIV/0!</v>
      </c>
      <c r="CW5" s="379" t="e">
        <f t="shared" si="58"/>
        <v>#DIV/0!</v>
      </c>
      <c r="CX5" s="60" t="e">
        <f t="shared" si="58"/>
        <v>#DIV/0!</v>
      </c>
      <c r="CY5" s="60" t="e">
        <f t="shared" si="58"/>
        <v>#DIV/0!</v>
      </c>
      <c r="CZ5" s="60" t="e">
        <f t="shared" si="58"/>
        <v>#DIV/0!</v>
      </c>
      <c r="DA5" s="60" t="e">
        <f t="shared" si="58"/>
        <v>#DIV/0!</v>
      </c>
      <c r="DB5" s="60" t="e">
        <f t="shared" si="58"/>
        <v>#DIV/0!</v>
      </c>
      <c r="DC5" s="60" t="e">
        <f t="shared" si="58"/>
        <v>#DIV/0!</v>
      </c>
      <c r="DD5" s="60" t="e">
        <f t="shared" si="58"/>
        <v>#DIV/0!</v>
      </c>
      <c r="DE5" s="60" t="e">
        <f t="shared" si="58"/>
        <v>#DIV/0!</v>
      </c>
      <c r="DF5" s="60" t="e">
        <f t="shared" si="58"/>
        <v>#DIV/0!</v>
      </c>
      <c r="DG5" s="60" t="e">
        <f t="shared" si="58"/>
        <v>#DIV/0!</v>
      </c>
      <c r="DH5" s="377" t="e">
        <f t="shared" si="58"/>
        <v>#DIV/0!</v>
      </c>
      <c r="DI5" s="379" t="e">
        <f t="shared" si="58"/>
        <v>#DIV/0!</v>
      </c>
      <c r="DJ5" s="60">
        <f t="shared" si="58"/>
        <v>97.6</v>
      </c>
      <c r="DK5" s="60">
        <f t="shared" si="58"/>
        <v>98</v>
      </c>
      <c r="DL5" s="60">
        <f t="shared" si="58"/>
        <v>97.6</v>
      </c>
      <c r="DM5" s="60">
        <f t="shared" si="58"/>
        <v>94.4</v>
      </c>
      <c r="DN5" s="60">
        <f t="shared" si="58"/>
        <v>94.3</v>
      </c>
      <c r="DO5" s="60">
        <f t="shared" si="58"/>
        <v>92.1</v>
      </c>
      <c r="DP5" s="60">
        <f t="shared" si="58"/>
        <v>93.1</v>
      </c>
      <c r="DQ5" s="60">
        <f t="shared" si="58"/>
        <v>91.6</v>
      </c>
      <c r="DR5" s="60">
        <f t="shared" si="58"/>
        <v>99.4</v>
      </c>
      <c r="DS5" s="60">
        <f t="shared" si="58"/>
        <v>94.2</v>
      </c>
      <c r="DT5" s="377">
        <f t="shared" si="58"/>
        <v>93.4</v>
      </c>
      <c r="DU5" s="379">
        <f t="shared" si="58"/>
        <v>73.2</v>
      </c>
      <c r="DV5" s="60">
        <f t="shared" si="58"/>
        <v>92.3</v>
      </c>
      <c r="DW5" s="60">
        <f t="shared" si="58"/>
        <v>94.3</v>
      </c>
      <c r="DX5" s="60">
        <f t="shared" si="58"/>
        <v>95.9</v>
      </c>
      <c r="DY5" s="60">
        <f t="shared" si="58"/>
        <v>97.2</v>
      </c>
      <c r="DZ5" s="60">
        <f t="shared" si="58"/>
        <v>97.7</v>
      </c>
      <c r="EA5" s="60">
        <f t="shared" si="58"/>
        <v>95.6</v>
      </c>
      <c r="EB5" s="60">
        <f t="shared" si="58"/>
        <v>97</v>
      </c>
      <c r="EC5" s="60">
        <f t="shared" si="58"/>
        <v>98.8</v>
      </c>
      <c r="ED5" s="60">
        <f t="shared" si="58"/>
        <v>91.1</v>
      </c>
      <c r="EE5" s="60">
        <f t="shared" si="58"/>
        <v>86.9</v>
      </c>
      <c r="EF5" s="377">
        <f t="shared" si="58"/>
        <v>86</v>
      </c>
      <c r="EG5" s="379">
        <f t="shared" si="58"/>
        <v>97.7</v>
      </c>
      <c r="EH5" s="60">
        <f t="shared" si="58"/>
        <v>100.7</v>
      </c>
      <c r="EI5" s="60">
        <f t="shared" si="58"/>
        <v>93.2</v>
      </c>
      <c r="EJ5" s="60">
        <f t="shared" si="58"/>
        <v>87.7</v>
      </c>
      <c r="EK5" s="60">
        <f t="shared" si="58"/>
        <v>88.7</v>
      </c>
      <c r="EL5" s="60">
        <f t="shared" si="58"/>
        <v>87.7</v>
      </c>
      <c r="EM5" s="60">
        <f t="shared" si="58"/>
        <v>90.8</v>
      </c>
      <c r="EN5" s="60">
        <f t="shared" si="58"/>
        <v>92.1</v>
      </c>
      <c r="EO5" s="60">
        <f t="shared" si="58"/>
        <v>92.4</v>
      </c>
      <c r="EP5" s="60">
        <f t="shared" ref="EP5:HA5" si="59">ROUND(EP4/ED4*100,1)</f>
        <v>91</v>
      </c>
      <c r="EQ5" s="60">
        <f t="shared" si="59"/>
        <v>94.7</v>
      </c>
      <c r="ER5" s="377">
        <f t="shared" si="59"/>
        <v>94.9</v>
      </c>
      <c r="ES5" s="379">
        <f t="shared" si="59"/>
        <v>80.2</v>
      </c>
      <c r="ET5" s="60">
        <f t="shared" si="59"/>
        <v>77</v>
      </c>
      <c r="EU5" s="60">
        <f t="shared" si="59"/>
        <v>81.599999999999994</v>
      </c>
      <c r="EV5" s="60">
        <f t="shared" si="59"/>
        <v>86.5</v>
      </c>
      <c r="EW5" s="60">
        <f t="shared" si="59"/>
        <v>86.2</v>
      </c>
      <c r="EX5" s="60">
        <f t="shared" si="59"/>
        <v>88.4</v>
      </c>
      <c r="EY5" s="60">
        <f t="shared" si="59"/>
        <v>86.7</v>
      </c>
      <c r="EZ5" s="60">
        <f t="shared" si="59"/>
        <v>84.1</v>
      </c>
      <c r="FA5" s="60">
        <f t="shared" si="59"/>
        <v>82.7</v>
      </c>
      <c r="FB5" s="60">
        <f t="shared" si="59"/>
        <v>83.6</v>
      </c>
      <c r="FC5" s="60">
        <f t="shared" si="59"/>
        <v>81.900000000000006</v>
      </c>
      <c r="FD5" s="377">
        <f t="shared" si="59"/>
        <v>81.2</v>
      </c>
      <c r="FE5" s="379">
        <f t="shared" si="59"/>
        <v>100.3</v>
      </c>
      <c r="FF5" s="60">
        <f t="shared" si="59"/>
        <v>102.9</v>
      </c>
      <c r="FG5" s="60">
        <f t="shared" si="59"/>
        <v>101</v>
      </c>
      <c r="FH5" s="60">
        <f t="shared" si="59"/>
        <v>100.3</v>
      </c>
      <c r="FI5" s="60">
        <f t="shared" si="59"/>
        <v>99.7</v>
      </c>
      <c r="FJ5" s="60">
        <f t="shared" si="59"/>
        <v>96</v>
      </c>
      <c r="FK5" s="60">
        <f t="shared" si="59"/>
        <v>97.2</v>
      </c>
      <c r="FL5" s="60">
        <f t="shared" si="59"/>
        <v>97.2</v>
      </c>
      <c r="FM5" s="60">
        <f t="shared" si="59"/>
        <v>99.4</v>
      </c>
      <c r="FN5" s="60">
        <f t="shared" si="59"/>
        <v>100.9</v>
      </c>
      <c r="FO5" s="60">
        <f t="shared" si="59"/>
        <v>101.6</v>
      </c>
      <c r="FP5" s="377">
        <f t="shared" si="59"/>
        <v>102.6</v>
      </c>
      <c r="FQ5" s="379">
        <f t="shared" si="59"/>
        <v>98.7</v>
      </c>
      <c r="FR5" s="60">
        <f t="shared" si="59"/>
        <v>93.5</v>
      </c>
      <c r="FS5" s="60">
        <f t="shared" si="59"/>
        <v>94</v>
      </c>
      <c r="FT5" s="60">
        <f t="shared" si="59"/>
        <v>95.3</v>
      </c>
      <c r="FU5" s="60">
        <f t="shared" si="59"/>
        <v>93.8</v>
      </c>
      <c r="FV5" s="60">
        <f t="shared" si="59"/>
        <v>94</v>
      </c>
      <c r="FW5" s="60">
        <f t="shared" si="59"/>
        <v>88</v>
      </c>
      <c r="FX5" s="60">
        <f t="shared" si="59"/>
        <v>97.1</v>
      </c>
      <c r="FY5" s="60">
        <f t="shared" si="59"/>
        <v>93.4</v>
      </c>
      <c r="FZ5" s="60">
        <f t="shared" si="59"/>
        <v>94.4</v>
      </c>
      <c r="GA5" s="60">
        <f t="shared" si="59"/>
        <v>91.4</v>
      </c>
      <c r="GB5" s="377">
        <f t="shared" si="59"/>
        <v>91</v>
      </c>
      <c r="GC5" s="379">
        <f t="shared" si="59"/>
        <v>89.6</v>
      </c>
      <c r="GD5" s="60">
        <f t="shared" si="59"/>
        <v>0</v>
      </c>
      <c r="GE5" s="60">
        <f t="shared" si="59"/>
        <v>0</v>
      </c>
      <c r="GF5" s="60">
        <f t="shared" si="59"/>
        <v>0</v>
      </c>
      <c r="GG5" s="60">
        <f t="shared" si="59"/>
        <v>94.7</v>
      </c>
      <c r="GH5" s="60">
        <f t="shared" si="59"/>
        <v>89.9</v>
      </c>
      <c r="GI5" s="60">
        <f t="shared" si="59"/>
        <v>98.2</v>
      </c>
      <c r="GJ5" s="60">
        <f t="shared" si="59"/>
        <v>93.4</v>
      </c>
      <c r="GK5" s="60">
        <f t="shared" si="59"/>
        <v>92.3</v>
      </c>
      <c r="GL5" s="60">
        <f t="shared" si="59"/>
        <v>94.4</v>
      </c>
      <c r="GM5" s="60">
        <f t="shared" si="59"/>
        <v>105.2</v>
      </c>
      <c r="GN5" s="377">
        <f t="shared" si="59"/>
        <v>101.1</v>
      </c>
      <c r="GO5" s="379">
        <f t="shared" si="59"/>
        <v>0</v>
      </c>
      <c r="GP5" s="60" t="e">
        <f t="shared" si="59"/>
        <v>#DIV/0!</v>
      </c>
      <c r="GQ5" s="60" t="e">
        <f t="shared" si="59"/>
        <v>#DIV/0!</v>
      </c>
      <c r="GR5" s="60" t="e">
        <f t="shared" si="59"/>
        <v>#DIV/0!</v>
      </c>
      <c r="GS5" s="60">
        <f t="shared" si="59"/>
        <v>0</v>
      </c>
      <c r="GT5" s="60">
        <f t="shared" si="59"/>
        <v>0</v>
      </c>
      <c r="GU5" s="60">
        <f t="shared" si="59"/>
        <v>0</v>
      </c>
      <c r="GV5" s="60">
        <f t="shared" si="59"/>
        <v>0</v>
      </c>
      <c r="GW5" s="60">
        <f t="shared" si="59"/>
        <v>0</v>
      </c>
      <c r="GX5" s="60">
        <f t="shared" si="59"/>
        <v>0</v>
      </c>
      <c r="GY5" s="60">
        <f t="shared" si="59"/>
        <v>0</v>
      </c>
      <c r="GZ5" s="377">
        <f t="shared" si="59"/>
        <v>0</v>
      </c>
      <c r="HA5" s="379" t="e">
        <f t="shared" si="59"/>
        <v>#DIV/0!</v>
      </c>
      <c r="HB5" s="60" t="e">
        <f t="shared" ref="HB5" si="60">ROUND(HB4/GP4*100,1)</f>
        <v>#DIV/0!</v>
      </c>
      <c r="HC5" s="60" t="e">
        <f t="shared" ref="HC5" si="61">ROUND(HC4/GQ4*100,1)</f>
        <v>#DIV/0!</v>
      </c>
      <c r="HD5" s="60" t="e">
        <f t="shared" ref="HD5" si="62">ROUND(HD4/GR4*100,1)</f>
        <v>#DIV/0!</v>
      </c>
      <c r="HE5" s="60" t="e">
        <f t="shared" ref="HE5" si="63">ROUND(HE4/GS4*100,1)</f>
        <v>#DIV/0!</v>
      </c>
      <c r="HF5" s="60" t="e">
        <f t="shared" ref="HF5" si="64">ROUND(HF4/GT4*100,1)</f>
        <v>#DIV/0!</v>
      </c>
      <c r="HG5" s="60" t="e">
        <f t="shared" ref="HG5" si="65">ROUND(HG4/GU4*100,1)</f>
        <v>#DIV/0!</v>
      </c>
      <c r="HH5" s="60" t="e">
        <f t="shared" ref="HH5" si="66">ROUND(HH4/GV4*100,1)</f>
        <v>#DIV/0!</v>
      </c>
      <c r="HI5" s="60" t="e">
        <f t="shared" ref="HI5" si="67">ROUND(HI4/GW4*100,1)</f>
        <v>#DIV/0!</v>
      </c>
      <c r="HJ5" s="60" t="e">
        <f t="shared" ref="HJ5" si="68">ROUND(HJ4/GX4*100,1)</f>
        <v>#DIV/0!</v>
      </c>
      <c r="HK5" s="60" t="e">
        <f t="shared" ref="HK5" si="69">ROUND(HK4/GY4*100,1)</f>
        <v>#DIV/0!</v>
      </c>
      <c r="HL5" s="377" t="e">
        <f t="shared" ref="HL5" si="70">ROUND(HL4/GZ4*100,1)</f>
        <v>#DIV/0!</v>
      </c>
      <c r="HM5" s="379" t="e">
        <f t="shared" ref="HM5" si="71">ROUND(HM4/HA4*100,1)</f>
        <v>#DIV/0!</v>
      </c>
      <c r="HN5" s="60">
        <f t="shared" ref="HN5" si="72">ROUND(HN4/HB4*100,1)</f>
        <v>89.5</v>
      </c>
      <c r="HO5" s="60">
        <f t="shared" ref="HO5" si="73">ROUND(HO4/HC4*100,1)</f>
        <v>90.5</v>
      </c>
      <c r="HP5" s="60" t="e">
        <f t="shared" ref="HP5" si="74">ROUND(HP4/HD4*100,1)</f>
        <v>#DIV/0!</v>
      </c>
      <c r="HQ5" s="60">
        <f t="shared" ref="HQ5" si="75">ROUND(HQ4/HE4*100,1)</f>
        <v>104.4</v>
      </c>
      <c r="HR5" s="60">
        <f t="shared" ref="HR5" si="76">ROUND(HR4/HF4*100,1)</f>
        <v>100</v>
      </c>
      <c r="HS5" s="60">
        <f t="shared" ref="HS5" si="77">ROUND(HS4/HG4*100,1)</f>
        <v>101</v>
      </c>
      <c r="HT5" s="60" t="e">
        <f t="shared" ref="HT5" si="78">ROUND(HT4/HH4*100,1)</f>
        <v>#DIV/0!</v>
      </c>
      <c r="HU5" s="60" t="e">
        <f t="shared" ref="HU5" si="79">ROUND(HU4/HI4*100,1)</f>
        <v>#DIV/0!</v>
      </c>
      <c r="HV5" s="60" t="e">
        <f t="shared" ref="HV5" si="80">ROUND(HV4/HJ4*100,1)</f>
        <v>#DIV/0!</v>
      </c>
      <c r="HW5" s="60" t="e">
        <f t="shared" ref="HW5" si="81">ROUND(HW4/HK4*100,1)</f>
        <v>#DIV/0!</v>
      </c>
      <c r="HX5" s="377" t="e">
        <f t="shared" ref="HX5" si="82">ROUND(HX4/HL4*100,1)</f>
        <v>#DIV/0!</v>
      </c>
      <c r="HY5" s="379">
        <f t="shared" ref="HY5" si="83">ROUND(HY4/HM4*100,1)</f>
        <v>87.9</v>
      </c>
      <c r="HZ5" s="60">
        <f t="shared" ref="HZ5" si="84">ROUND(HZ4/HN4*100,1)</f>
        <v>112.6</v>
      </c>
      <c r="IA5" s="60">
        <f t="shared" ref="IA5" si="85">ROUND(IA4/HO4*100,1)</f>
        <v>115.8</v>
      </c>
      <c r="IB5" s="60">
        <f t="shared" ref="IB5" si="86">ROUND(IB4/HP4*100,1)</f>
        <v>127.3</v>
      </c>
      <c r="IC5" s="60">
        <f t="shared" ref="IC5" si="87">ROUND(IC4/HQ4*100,1)</f>
        <v>100.5</v>
      </c>
      <c r="ID5" s="60">
        <f t="shared" ref="ID5" si="88">ROUND(ID4/HR4*100,1)</f>
        <v>98.1</v>
      </c>
      <c r="IE5" s="60">
        <f t="shared" ref="IE5" si="89">ROUND(IE4/HS4*100,1)</f>
        <v>96.2</v>
      </c>
      <c r="IF5" s="60">
        <f t="shared" ref="IF5" si="90">ROUND(IF4/HT4*100,1)</f>
        <v>97.9</v>
      </c>
      <c r="IG5" s="60">
        <f t="shared" ref="IG5" si="91">ROUND(IG4/HU4*100,1)</f>
        <v>94.4</v>
      </c>
      <c r="IH5" s="60">
        <f t="shared" ref="IH5" si="92">ROUND(IH4/HV4*100,1)</f>
        <v>95.8</v>
      </c>
      <c r="II5" s="60">
        <f t="shared" ref="II5" si="93">ROUND(II4/HW4*100,1)</f>
        <v>103.6</v>
      </c>
      <c r="IJ5" s="377">
        <f t="shared" ref="IJ5" si="94">ROUND(IJ4/HX4*100,1)</f>
        <v>107.8</v>
      </c>
      <c r="IK5" s="379">
        <f t="shared" ref="IK5" si="95">ROUND(IK4/HY4*100,1)</f>
        <v>109</v>
      </c>
      <c r="IL5" s="60">
        <f t="shared" ref="IL5" si="96">ROUND(IL4/HZ4*100,1)</f>
        <v>0</v>
      </c>
      <c r="IM5" s="60">
        <f t="shared" ref="IM5" si="97">ROUND(IM4/IA4*100,1)</f>
        <v>0</v>
      </c>
      <c r="IN5" s="60">
        <f t="shared" ref="IN5" si="98">ROUND(IN4/IB4*100,1)</f>
        <v>0</v>
      </c>
      <c r="IO5" s="60">
        <f t="shared" ref="IO5" si="99">ROUND(IO4/IC4*100,1)</f>
        <v>0</v>
      </c>
      <c r="IP5" s="60">
        <f t="shared" ref="IP5" si="100">ROUND(IP4/ID4*100,1)</f>
        <v>0</v>
      </c>
      <c r="IQ5" s="60">
        <f t="shared" ref="IQ5" si="101">ROUND(IQ4/IE4*100,1)</f>
        <v>0</v>
      </c>
      <c r="IR5" s="60">
        <f t="shared" ref="IR5" si="102">ROUND(IR4/IF4*100,1)</f>
        <v>0</v>
      </c>
      <c r="IS5" s="60">
        <f t="shared" ref="IS5" si="103">ROUND(IS4/IG4*100,1)</f>
        <v>0</v>
      </c>
      <c r="IT5" s="60">
        <f t="shared" ref="IT5" si="104">ROUND(IT4/IH4*100,1)</f>
        <v>0</v>
      </c>
      <c r="IU5" s="60">
        <f t="shared" ref="IU5" si="105">ROUND(IU4/II4*100,1)</f>
        <v>0</v>
      </c>
      <c r="IV5" s="377">
        <f t="shared" ref="IV5" si="106">ROUND(IV4/IJ4*100,1)</f>
        <v>0</v>
      </c>
      <c r="IW5" s="379">
        <f t="shared" ref="IW5" si="107">ROUND(IW4/IK4*100,1)</f>
        <v>0</v>
      </c>
      <c r="IX5" s="60" t="e">
        <f t="shared" ref="IX5" si="108">ROUND(IX4/IL4*100,1)</f>
        <v>#DIV/0!</v>
      </c>
      <c r="IY5" s="60" t="e">
        <f t="shared" ref="IY5" si="109">ROUND(IY4/IM4*100,1)</f>
        <v>#DIV/0!</v>
      </c>
      <c r="IZ5" s="60" t="e">
        <f t="shared" ref="IZ5" si="110">ROUND(IZ4/IN4*100,1)</f>
        <v>#DIV/0!</v>
      </c>
      <c r="JA5" s="60" t="e">
        <f t="shared" ref="JA5" si="111">ROUND(JA4/IO4*100,1)</f>
        <v>#DIV/0!</v>
      </c>
      <c r="JB5" s="60" t="e">
        <f t="shared" ref="JB5" si="112">ROUND(JB4/IP4*100,1)</f>
        <v>#DIV/0!</v>
      </c>
      <c r="JC5" s="60" t="e">
        <f t="shared" ref="JC5" si="113">ROUND(JC4/IQ4*100,1)</f>
        <v>#DIV/0!</v>
      </c>
      <c r="JD5" s="60" t="e">
        <f t="shared" ref="JD5" si="114">ROUND(JD4/IR4*100,1)</f>
        <v>#DIV/0!</v>
      </c>
      <c r="JE5" s="60" t="e">
        <f t="shared" ref="JE5" si="115">ROUND(JE4/IS4*100,1)</f>
        <v>#DIV/0!</v>
      </c>
      <c r="JF5" s="60" t="e">
        <f t="shared" ref="JF5" si="116">ROUND(JF4/IT4*100,1)</f>
        <v>#DIV/0!</v>
      </c>
      <c r="JG5" s="60" t="e">
        <f t="shared" ref="JG5" si="117">ROUND(JG4/IU4*100,1)</f>
        <v>#DIV/0!</v>
      </c>
      <c r="JH5" s="377" t="e">
        <f t="shared" ref="JH5" si="118">ROUND(JH4/IV4*100,1)</f>
        <v>#DIV/0!</v>
      </c>
      <c r="JI5" s="379" t="e">
        <f t="shared" ref="JI5" si="119">ROUND(JI4/IW4*100,1)</f>
        <v>#DIV/0!</v>
      </c>
      <c r="JJ5" s="60" t="e">
        <f t="shared" ref="JJ5" si="120">ROUND(JJ4/IX4*100,1)</f>
        <v>#DIV/0!</v>
      </c>
      <c r="JK5" s="60">
        <f t="shared" ref="JK5" si="121">ROUND(JK4/IY4*100,1)</f>
        <v>0</v>
      </c>
      <c r="JL5" s="60" t="e">
        <f t="shared" ref="JL5" si="122">ROUND(JL4/IZ4*100,1)</f>
        <v>#DIV/0!</v>
      </c>
      <c r="JM5" s="60" t="e">
        <f t="shared" ref="JM5" si="123">ROUND(JM4/JA4*100,1)</f>
        <v>#DIV/0!</v>
      </c>
      <c r="JN5" s="60">
        <f t="shared" ref="JN5" si="124">ROUND(JN4/JB4*100,1)</f>
        <v>0</v>
      </c>
      <c r="JO5" s="60" t="e">
        <f t="shared" ref="JO5" si="125">ROUND(JO4/JC4*100,1)</f>
        <v>#DIV/0!</v>
      </c>
      <c r="JP5" s="60" t="e">
        <f t="shared" ref="JP5" si="126">ROUND(JP4/JD4*100,1)</f>
        <v>#DIV/0!</v>
      </c>
      <c r="JQ5" s="60" t="e">
        <f t="shared" ref="JQ5" si="127">ROUND(JQ4/JE4*100,1)</f>
        <v>#DIV/0!</v>
      </c>
      <c r="JR5" s="60" t="e">
        <f t="shared" ref="JR5" si="128">ROUND(JR4/JF4*100,1)</f>
        <v>#DIV/0!</v>
      </c>
      <c r="JS5" s="60" t="e">
        <f t="shared" ref="JS5" si="129">ROUND(JS4/JG4*100,1)</f>
        <v>#DIV/0!</v>
      </c>
      <c r="JT5" s="377">
        <f t="shared" ref="JT5" si="130">ROUND(JT4/JH4*100,1)</f>
        <v>0</v>
      </c>
      <c r="JU5" s="379">
        <f t="shared" ref="JU5" si="131">ROUND(JU4/JI4*100,1)</f>
        <v>0</v>
      </c>
      <c r="JV5" s="60" t="e">
        <f t="shared" ref="JV5" si="132">ROUND(JV4/JJ4*100,1)</f>
        <v>#DIV/0!</v>
      </c>
      <c r="JW5" s="60" t="e">
        <f t="shared" ref="JW5" si="133">ROUND(JW4/JK4*100,1)</f>
        <v>#DIV/0!</v>
      </c>
      <c r="JX5" s="60" t="e">
        <f t="shared" ref="JX5" si="134">ROUND(JX4/JL4*100,1)</f>
        <v>#DIV/0!</v>
      </c>
      <c r="JY5" s="60" t="e">
        <f t="shared" ref="JY5" si="135">ROUND(JY4/JM4*100,1)</f>
        <v>#DIV/0!</v>
      </c>
      <c r="JZ5" s="60" t="e">
        <f t="shared" ref="JZ5" si="136">ROUND(JZ4/JN4*100,1)</f>
        <v>#DIV/0!</v>
      </c>
      <c r="KA5" s="60" t="e">
        <f t="shared" ref="KA5" si="137">ROUND(KA4/JO4*100,1)</f>
        <v>#DIV/0!</v>
      </c>
      <c r="KB5" s="60" t="e">
        <f t="shared" ref="KB5" si="138">ROUND(KB4/JP4*100,1)</f>
        <v>#DIV/0!</v>
      </c>
      <c r="KC5" s="60" t="e">
        <f t="shared" ref="KC5" si="139">ROUND(KC4/JQ4*100,1)</f>
        <v>#DIV/0!</v>
      </c>
      <c r="KD5" s="60" t="e">
        <f t="shared" ref="KD5" si="140">ROUND(KD4/JR4*100,1)</f>
        <v>#DIV/0!</v>
      </c>
      <c r="KE5" s="60" t="e">
        <f t="shared" ref="KE5" si="141">ROUND(KE4/JS4*100,1)</f>
        <v>#DIV/0!</v>
      </c>
      <c r="KF5" s="377" t="e">
        <f t="shared" ref="KF5" si="142">ROUND(KF4/JT4*100,1)</f>
        <v>#DIV/0!</v>
      </c>
      <c r="KG5" s="379" t="e">
        <f t="shared" ref="KG5" si="143">ROUND(KG4/JU4*100,1)</f>
        <v>#DIV/0!</v>
      </c>
      <c r="KH5" s="60" t="e">
        <f t="shared" ref="KH5" si="144">ROUND(KH4/JV4*100,1)</f>
        <v>#DIV/0!</v>
      </c>
      <c r="KI5" s="60" t="e">
        <f t="shared" ref="KI5" si="145">ROUND(KI4/JW4*100,1)</f>
        <v>#DIV/0!</v>
      </c>
      <c r="KJ5" s="60" t="e">
        <f t="shared" ref="KJ5" si="146">ROUND(KJ4/JX4*100,1)</f>
        <v>#DIV/0!</v>
      </c>
      <c r="KK5" s="60" t="e">
        <f t="shared" ref="KK5" si="147">ROUND(KK4/JY4*100,1)</f>
        <v>#DIV/0!</v>
      </c>
      <c r="KL5" s="60" t="e">
        <f t="shared" ref="KL5" si="148">ROUND(KL4/JZ4*100,1)</f>
        <v>#DIV/0!</v>
      </c>
      <c r="KM5" s="60" t="e">
        <f t="shared" ref="KM5" si="149">ROUND(KM4/KA4*100,1)</f>
        <v>#DIV/0!</v>
      </c>
      <c r="KN5" s="60" t="e">
        <f t="shared" ref="KN5" si="150">ROUND(KN4/KB4*100,1)</f>
        <v>#DIV/0!</v>
      </c>
      <c r="KO5" s="60" t="e">
        <f t="shared" ref="KO5" si="151">ROUND(KO4/KC4*100,1)</f>
        <v>#DIV/0!</v>
      </c>
      <c r="KP5" s="60" t="e">
        <f t="shared" ref="KP5" si="152">ROUND(KP4/KD4*100,1)</f>
        <v>#DIV/0!</v>
      </c>
      <c r="KQ5" s="60" t="e">
        <f t="shared" ref="KQ5" si="153">ROUND(KQ4/KE4*100,1)</f>
        <v>#DIV/0!</v>
      </c>
      <c r="KR5" s="377" t="e">
        <f t="shared" ref="KR5" si="154">ROUND(KR4/KF4*100,1)</f>
        <v>#DIV/0!</v>
      </c>
      <c r="KS5" s="379" t="e">
        <f t="shared" ref="KS5" si="155">ROUND(KS4/KG4*100,1)</f>
        <v>#DIV/0!</v>
      </c>
      <c r="KT5" s="60" t="e">
        <f t="shared" ref="KT5" si="156">ROUND(KT4/KH4*100,1)</f>
        <v>#DIV/0!</v>
      </c>
      <c r="KU5" s="60" t="e">
        <f t="shared" ref="KU5" si="157">ROUND(KU4/KI4*100,1)</f>
        <v>#DIV/0!</v>
      </c>
      <c r="KV5" s="60" t="e">
        <f t="shared" ref="KV5" si="158">ROUND(KV4/KJ4*100,1)</f>
        <v>#DIV/0!</v>
      </c>
      <c r="KW5" s="60" t="e">
        <f t="shared" ref="KW5" si="159">ROUND(KW4/KK4*100,1)</f>
        <v>#DIV/0!</v>
      </c>
      <c r="KX5" s="60" t="e">
        <f t="shared" ref="KX5" si="160">ROUND(KX4/KL4*100,1)</f>
        <v>#DIV/0!</v>
      </c>
      <c r="KY5" s="60" t="e">
        <f t="shared" ref="KY5" si="161">ROUND(KY4/KM4*100,1)</f>
        <v>#DIV/0!</v>
      </c>
      <c r="KZ5" s="60" t="e">
        <f t="shared" ref="KZ5" si="162">ROUND(KZ4/KN4*100,1)</f>
        <v>#DIV/0!</v>
      </c>
      <c r="LA5" s="60" t="e">
        <f t="shared" ref="LA5" si="163">ROUND(LA4/KO4*100,1)</f>
        <v>#DIV/0!</v>
      </c>
      <c r="LB5" s="60" t="e">
        <f t="shared" ref="LB5" si="164">ROUND(LB4/KP4*100,1)</f>
        <v>#DIV/0!</v>
      </c>
      <c r="LC5" s="60" t="e">
        <f t="shared" ref="LC5" si="165">ROUND(LC4/KQ4*100,1)</f>
        <v>#DIV/0!</v>
      </c>
      <c r="LD5" s="377" t="e">
        <f t="shared" ref="LD5" si="166">ROUND(LD4/KR4*100,1)</f>
        <v>#DIV/0!</v>
      </c>
      <c r="LE5" s="379" t="e">
        <f t="shared" ref="LE5" si="167">ROUND(LE4/KS4*100,1)</f>
        <v>#DIV/0!</v>
      </c>
      <c r="LF5" s="60" t="e">
        <f t="shared" ref="LF5" si="168">ROUND(LF4/KT4*100,1)</f>
        <v>#DIV/0!</v>
      </c>
      <c r="LG5" s="60" t="e">
        <f t="shared" ref="LG5" si="169">ROUND(LG4/KU4*100,1)</f>
        <v>#DIV/0!</v>
      </c>
      <c r="LH5" s="60" t="e">
        <f t="shared" ref="LH5" si="170">ROUND(LH4/KV4*100,1)</f>
        <v>#DIV/0!</v>
      </c>
      <c r="LI5" s="60" t="e">
        <f t="shared" ref="LI5" si="171">ROUND(LI4/KW4*100,1)</f>
        <v>#DIV/0!</v>
      </c>
      <c r="LJ5" s="60" t="e">
        <f t="shared" ref="LJ5" si="172">ROUND(LJ4/KX4*100,1)</f>
        <v>#DIV/0!</v>
      </c>
      <c r="LK5" s="60" t="e">
        <f t="shared" ref="LK5" si="173">ROUND(LK4/KY4*100,1)</f>
        <v>#DIV/0!</v>
      </c>
      <c r="LL5" s="60" t="e">
        <f t="shared" ref="LL5" si="174">ROUND(LL4/KZ4*100,1)</f>
        <v>#DIV/0!</v>
      </c>
      <c r="LM5" s="60" t="e">
        <f t="shared" ref="LM5" si="175">ROUND(LM4/LA4*100,1)</f>
        <v>#DIV/0!</v>
      </c>
      <c r="LN5" s="60" t="e">
        <f t="shared" ref="LN5" si="176">ROUND(LN4/LB4*100,1)</f>
        <v>#DIV/0!</v>
      </c>
      <c r="LO5" s="60" t="e">
        <f t="shared" ref="LO5" si="177">ROUND(LO4/LC4*100,1)</f>
        <v>#DIV/0!</v>
      </c>
      <c r="LP5" s="377" t="e">
        <f t="shared" ref="LP5" si="178">ROUND(LP4/LD4*100,1)</f>
        <v>#DIV/0!</v>
      </c>
      <c r="LQ5" s="379" t="e">
        <f t="shared" ref="LQ5" si="179">ROUND(LQ4/LE4*100,1)</f>
        <v>#DIV/0!</v>
      </c>
      <c r="LR5" s="60" t="e">
        <f t="shared" ref="LR5" si="180">ROUND(LR4/LF4*100,1)</f>
        <v>#DIV/0!</v>
      </c>
      <c r="LS5" s="60" t="e">
        <f t="shared" ref="LS5" si="181">ROUND(LS4/LG4*100,1)</f>
        <v>#DIV/0!</v>
      </c>
      <c r="LT5" s="60" t="e">
        <f t="shared" ref="LT5" si="182">ROUND(LT4/LH4*100,1)</f>
        <v>#DIV/0!</v>
      </c>
      <c r="LU5" s="60" t="e">
        <f t="shared" ref="LU5" si="183">ROUND(LU4/LI4*100,1)</f>
        <v>#DIV/0!</v>
      </c>
      <c r="LV5" s="60" t="e">
        <f t="shared" ref="LV5" si="184">ROUND(LV4/LJ4*100,1)</f>
        <v>#DIV/0!</v>
      </c>
      <c r="LW5" s="60" t="e">
        <f t="shared" ref="LW5" si="185">ROUND(LW4/LK4*100,1)</f>
        <v>#DIV/0!</v>
      </c>
      <c r="LX5" s="60" t="e">
        <f t="shared" ref="LX5" si="186">ROUND(LX4/LL4*100,1)</f>
        <v>#DIV/0!</v>
      </c>
      <c r="LY5" s="60" t="e">
        <f t="shared" ref="LY5" si="187">ROUND(LY4/LM4*100,1)</f>
        <v>#DIV/0!</v>
      </c>
      <c r="LZ5" s="60" t="e">
        <f t="shared" ref="LZ5" si="188">ROUND(LZ4/LN4*100,1)</f>
        <v>#DIV/0!</v>
      </c>
      <c r="MA5" s="60" t="e">
        <f t="shared" ref="MA5" si="189">ROUND(MA4/LO4*100,1)</f>
        <v>#DIV/0!</v>
      </c>
      <c r="MB5" s="377" t="e">
        <f t="shared" ref="MB5" si="190">ROUND(MB4/LP4*100,1)</f>
        <v>#DIV/0!</v>
      </c>
      <c r="MC5" s="379" t="e">
        <f t="shared" ref="MC5" si="191">ROUND(MC4/LQ4*100,1)</f>
        <v>#DIV/0!</v>
      </c>
      <c r="MD5" s="60" t="e">
        <f t="shared" ref="MD5" si="192">ROUND(MD4/LR4*100,1)</f>
        <v>#DIV/0!</v>
      </c>
      <c r="ME5" s="60" t="e">
        <f t="shared" ref="ME5" si="193">ROUND(ME4/LS4*100,1)</f>
        <v>#DIV/0!</v>
      </c>
      <c r="MF5" s="60" t="e">
        <f t="shared" ref="MF5" si="194">ROUND(MF4/LT4*100,1)</f>
        <v>#DIV/0!</v>
      </c>
      <c r="MG5" s="60" t="e">
        <f t="shared" ref="MG5" si="195">ROUND(MG4/LU4*100,1)</f>
        <v>#DIV/0!</v>
      </c>
      <c r="MH5" s="60" t="e">
        <f t="shared" ref="MH5" si="196">ROUND(MH4/LV4*100,1)</f>
        <v>#DIV/0!</v>
      </c>
      <c r="MI5" s="60" t="e">
        <f t="shared" ref="MI5" si="197">ROUND(MI4/LW4*100,1)</f>
        <v>#DIV/0!</v>
      </c>
      <c r="MJ5" s="60" t="e">
        <f t="shared" ref="MJ5" si="198">ROUND(MJ4/LX4*100,1)</f>
        <v>#DIV/0!</v>
      </c>
      <c r="MK5" s="60" t="e">
        <f t="shared" ref="MK5" si="199">ROUND(MK4/LY4*100,1)</f>
        <v>#DIV/0!</v>
      </c>
      <c r="ML5" s="60" t="e">
        <f t="shared" ref="ML5" si="200">ROUND(ML4/LZ4*100,1)</f>
        <v>#DIV/0!</v>
      </c>
      <c r="MM5" s="60" t="e">
        <f t="shared" ref="MM5" si="201">ROUND(MM4/MA4*100,1)</f>
        <v>#DIV/0!</v>
      </c>
      <c r="MN5" s="377" t="e">
        <f t="shared" ref="MN5" si="202">ROUND(MN4/MB4*100,1)</f>
        <v>#DIV/0!</v>
      </c>
      <c r="MO5" s="379" t="e">
        <f t="shared" ref="MO5" si="203">ROUND(MO4/MC4*100,1)</f>
        <v>#DIV/0!</v>
      </c>
      <c r="MP5" s="60" t="e">
        <f t="shared" ref="MP5" si="204">ROUND(MP4/MD4*100,1)</f>
        <v>#DIV/0!</v>
      </c>
      <c r="MQ5" s="60" t="e">
        <f t="shared" ref="MQ5" si="205">ROUND(MQ4/ME4*100,1)</f>
        <v>#DIV/0!</v>
      </c>
      <c r="MR5" s="60" t="e">
        <f t="shared" ref="MR5" si="206">ROUND(MR4/MF4*100,1)</f>
        <v>#DIV/0!</v>
      </c>
      <c r="MS5" s="60" t="e">
        <f t="shared" ref="MS5" si="207">ROUND(MS4/MG4*100,1)</f>
        <v>#DIV/0!</v>
      </c>
      <c r="MT5" s="60" t="e">
        <f t="shared" ref="MT5" si="208">ROUND(MT4/MH4*100,1)</f>
        <v>#DIV/0!</v>
      </c>
      <c r="MU5" s="60" t="e">
        <f t="shared" ref="MU5" si="209">ROUND(MU4/MI4*100,1)</f>
        <v>#DIV/0!</v>
      </c>
      <c r="MV5" s="60" t="e">
        <f t="shared" ref="MV5" si="210">ROUND(MV4/MJ4*100,1)</f>
        <v>#DIV/0!</v>
      </c>
      <c r="MW5" s="60" t="e">
        <f t="shared" ref="MW5" si="211">ROUND(MW4/MK4*100,1)</f>
        <v>#DIV/0!</v>
      </c>
      <c r="MX5" s="60" t="e">
        <f t="shared" ref="MX5" si="212">ROUND(MX4/ML4*100,1)</f>
        <v>#DIV/0!</v>
      </c>
      <c r="MY5" s="60" t="e">
        <f t="shared" ref="MY5" si="213">ROUND(MY4/MM4*100,1)</f>
        <v>#DIV/0!</v>
      </c>
      <c r="MZ5" s="377" t="e">
        <f t="shared" ref="MZ5" si="214">ROUND(MZ4/MN4*100,1)</f>
        <v>#DIV/0!</v>
      </c>
      <c r="NA5" s="379" t="e">
        <f t="shared" ref="NA5" si="215">ROUND(NA4/MO4*100,1)</f>
        <v>#DIV/0!</v>
      </c>
      <c r="NB5" s="60" t="e">
        <f t="shared" ref="NB5" si="216">ROUND(NB4/MP4*100,1)</f>
        <v>#DIV/0!</v>
      </c>
      <c r="NC5" s="60" t="e">
        <f t="shared" ref="NC5" si="217">ROUND(NC4/MQ4*100,1)</f>
        <v>#DIV/0!</v>
      </c>
      <c r="ND5" s="60" t="e">
        <f t="shared" ref="ND5" si="218">ROUND(ND4/MR4*100,1)</f>
        <v>#DIV/0!</v>
      </c>
      <c r="NE5" s="60" t="e">
        <f t="shared" ref="NE5" si="219">ROUND(NE4/MS4*100,1)</f>
        <v>#DIV/0!</v>
      </c>
      <c r="NF5" s="60" t="e">
        <f t="shared" ref="NF5" si="220">ROUND(NF4/MT4*100,1)</f>
        <v>#DIV/0!</v>
      </c>
      <c r="NG5" s="60" t="e">
        <f t="shared" ref="NG5" si="221">ROUND(NG4/MU4*100,1)</f>
        <v>#DIV/0!</v>
      </c>
      <c r="NH5" s="60" t="e">
        <f t="shared" ref="NH5" si="222">ROUND(NH4/MV4*100,1)</f>
        <v>#DIV/0!</v>
      </c>
      <c r="NI5" s="60" t="e">
        <f t="shared" ref="NI5" si="223">ROUND(NI4/MW4*100,1)</f>
        <v>#DIV/0!</v>
      </c>
      <c r="NJ5" s="60" t="e">
        <f t="shared" ref="NJ5" si="224">ROUND(NJ4/MX4*100,1)</f>
        <v>#DIV/0!</v>
      </c>
      <c r="NK5" s="60" t="e">
        <f t="shared" ref="NK5" si="225">ROUND(NK4/MY4*100,1)</f>
        <v>#DIV/0!</v>
      </c>
      <c r="NL5" s="377" t="e">
        <f t="shared" ref="NL5" si="226">ROUND(NL4/MZ4*100,1)</f>
        <v>#DIV/0!</v>
      </c>
      <c r="NM5" s="379" t="e">
        <f t="shared" ref="NM5" si="227">ROUND(NM4/NA4*100,1)</f>
        <v>#DIV/0!</v>
      </c>
      <c r="NN5" s="60" t="e">
        <f t="shared" ref="NN5" si="228">ROUND(NN4/NB4*100,1)</f>
        <v>#DIV/0!</v>
      </c>
      <c r="NO5" s="60" t="e">
        <f t="shared" ref="NO5" si="229">ROUND(NO4/NC4*100,1)</f>
        <v>#DIV/0!</v>
      </c>
      <c r="NP5" s="60" t="e">
        <f t="shared" ref="NP5" si="230">ROUND(NP4/ND4*100,1)</f>
        <v>#DIV/0!</v>
      </c>
      <c r="NQ5" s="60" t="e">
        <f t="shared" ref="NQ5" si="231">ROUND(NQ4/NE4*100,1)</f>
        <v>#DIV/0!</v>
      </c>
      <c r="NR5" s="60" t="e">
        <f t="shared" ref="NR5" si="232">ROUND(NR4/NF4*100,1)</f>
        <v>#DIV/0!</v>
      </c>
      <c r="NS5" s="60" t="e">
        <f t="shared" ref="NS5" si="233">ROUND(NS4/NG4*100,1)</f>
        <v>#DIV/0!</v>
      </c>
      <c r="NT5" s="60" t="e">
        <f t="shared" ref="NT5" si="234">ROUND(NT4/NH4*100,1)</f>
        <v>#DIV/0!</v>
      </c>
      <c r="NU5" s="60" t="e">
        <f t="shared" ref="NU5" si="235">ROUND(NU4/NI4*100,1)</f>
        <v>#DIV/0!</v>
      </c>
      <c r="NV5" s="60" t="e">
        <f t="shared" ref="NV5" si="236">ROUND(NV4/NJ4*100,1)</f>
        <v>#DIV/0!</v>
      </c>
      <c r="NW5" s="60" t="e">
        <f t="shared" ref="NW5" si="237">ROUND(NW4/NK4*100,1)</f>
        <v>#DIV/0!</v>
      </c>
      <c r="NX5" s="377" t="e">
        <f t="shared" ref="NX5" si="238">ROUND(NX4/NL4*100,1)</f>
        <v>#DIV/0!</v>
      </c>
      <c r="NY5" s="379" t="e">
        <f t="shared" ref="NY5" si="239">ROUND(NY4/NM4*100,1)</f>
        <v>#DIV/0!</v>
      </c>
      <c r="NZ5" s="60" t="e">
        <f t="shared" ref="NZ5" si="240">ROUND(NZ4/NN4*100,1)</f>
        <v>#DIV/0!</v>
      </c>
      <c r="OA5" s="60" t="e">
        <f t="shared" ref="OA5" si="241">ROUND(OA4/NO4*100,1)</f>
        <v>#DIV/0!</v>
      </c>
      <c r="OB5" s="60" t="e">
        <f t="shared" ref="OB5" si="242">ROUND(OB4/NP4*100,1)</f>
        <v>#DIV/0!</v>
      </c>
      <c r="OC5" s="60" t="e">
        <f t="shared" ref="OC5" si="243">ROUND(OC4/NQ4*100,1)</f>
        <v>#DIV/0!</v>
      </c>
      <c r="OD5" s="60" t="e">
        <f t="shared" ref="OD5" si="244">ROUND(OD4/NR4*100,1)</f>
        <v>#DIV/0!</v>
      </c>
      <c r="OE5" s="60" t="e">
        <f t="shared" ref="OE5" si="245">ROUND(OE4/NS4*100,1)</f>
        <v>#DIV/0!</v>
      </c>
      <c r="OF5" s="60" t="e">
        <f t="shared" ref="OF5" si="246">ROUND(OF4/NT4*100,1)</f>
        <v>#DIV/0!</v>
      </c>
      <c r="OG5" s="60" t="e">
        <f t="shared" ref="OG5" si="247">ROUND(OG4/NU4*100,1)</f>
        <v>#DIV/0!</v>
      </c>
      <c r="OH5" s="60" t="e">
        <f t="shared" ref="OH5" si="248">ROUND(OH4/NV4*100,1)</f>
        <v>#DIV/0!</v>
      </c>
      <c r="OI5" s="60" t="e">
        <f t="shared" ref="OI5" si="249">ROUND(OI4/NW4*100,1)</f>
        <v>#DIV/0!</v>
      </c>
      <c r="OJ5" s="377" t="e">
        <f t="shared" ref="OJ5" si="250">ROUND(OJ4/NX4*100,1)</f>
        <v>#DIV/0!</v>
      </c>
      <c r="OK5" s="379" t="e">
        <f t="shared" ref="OK5" si="251">ROUND(OK4/NY4*100,1)</f>
        <v>#DIV/0!</v>
      </c>
      <c r="OL5" s="60" t="e">
        <f t="shared" ref="OL5" si="252">ROUND(OL4/NZ4*100,1)</f>
        <v>#DIV/0!</v>
      </c>
      <c r="OM5" s="60" t="e">
        <f t="shared" ref="OM5" si="253">ROUND(OM4/OA4*100,1)</f>
        <v>#DIV/0!</v>
      </c>
      <c r="ON5" s="60" t="e">
        <f t="shared" ref="ON5" si="254">ROUND(ON4/OB4*100,1)</f>
        <v>#DIV/0!</v>
      </c>
      <c r="OO5" s="60" t="e">
        <f t="shared" ref="OO5" si="255">ROUND(OO4/OC4*100,1)</f>
        <v>#DIV/0!</v>
      </c>
      <c r="OP5" s="60" t="e">
        <f t="shared" ref="OP5" si="256">ROUND(OP4/OD4*100,1)</f>
        <v>#DIV/0!</v>
      </c>
      <c r="OQ5" s="60" t="e">
        <f t="shared" ref="OQ5" si="257">ROUND(OQ4/OE4*100,1)</f>
        <v>#DIV/0!</v>
      </c>
      <c r="OR5" s="60" t="e">
        <f t="shared" ref="OR5" si="258">ROUND(OR4/OF4*100,1)</f>
        <v>#DIV/0!</v>
      </c>
      <c r="OS5" s="60" t="e">
        <f t="shared" ref="OS5" si="259">ROUND(OS4/OG4*100,1)</f>
        <v>#DIV/0!</v>
      </c>
      <c r="OT5" s="60" t="e">
        <f t="shared" ref="OT5" si="260">ROUND(OT4/OH4*100,1)</f>
        <v>#DIV/0!</v>
      </c>
      <c r="OU5" s="60" t="e">
        <f t="shared" ref="OU5" si="261">ROUND(OU4/OI4*100,1)</f>
        <v>#DIV/0!</v>
      </c>
      <c r="OV5" s="377" t="e">
        <f t="shared" ref="OV5" si="262">ROUND(OV4/OJ4*100,1)</f>
        <v>#DIV/0!</v>
      </c>
      <c r="OW5" s="379" t="e">
        <f t="shared" ref="OW5" si="263">ROUND(OW4/OK4*100,1)</f>
        <v>#DIV/0!</v>
      </c>
      <c r="OX5" s="60" t="e">
        <f t="shared" ref="OX5" si="264">ROUND(OX4/OL4*100,1)</f>
        <v>#DIV/0!</v>
      </c>
      <c r="OY5" s="60" t="e">
        <f t="shared" ref="OY5" si="265">ROUND(OY4/OM4*100,1)</f>
        <v>#DIV/0!</v>
      </c>
      <c r="OZ5" s="60" t="e">
        <f t="shared" ref="OZ5" si="266">ROUND(OZ4/ON4*100,1)</f>
        <v>#DIV/0!</v>
      </c>
      <c r="PA5" s="60" t="e">
        <f t="shared" ref="PA5" si="267">ROUND(PA4/OO4*100,1)</f>
        <v>#DIV/0!</v>
      </c>
      <c r="PB5" s="60" t="e">
        <f t="shared" ref="PB5" si="268">ROUND(PB4/OP4*100,1)</f>
        <v>#DIV/0!</v>
      </c>
      <c r="PC5" s="60" t="e">
        <f t="shared" ref="PC5" si="269">ROUND(PC4/OQ4*100,1)</f>
        <v>#DIV/0!</v>
      </c>
      <c r="PD5" s="60" t="e">
        <f t="shared" ref="PD5" si="270">ROUND(PD4/OR4*100,1)</f>
        <v>#DIV/0!</v>
      </c>
      <c r="PE5" s="60" t="e">
        <f t="shared" ref="PE5" si="271">ROUND(PE4/OS4*100,1)</f>
        <v>#DIV/0!</v>
      </c>
      <c r="PF5" s="60" t="e">
        <f t="shared" ref="PF5" si="272">ROUND(PF4/OT4*100,1)</f>
        <v>#DIV/0!</v>
      </c>
      <c r="PG5" s="60" t="e">
        <f t="shared" ref="PG5" si="273">ROUND(PG4/OU4*100,1)</f>
        <v>#DIV/0!</v>
      </c>
      <c r="PH5" s="377" t="e">
        <f t="shared" ref="PH5" si="274">ROUND(PH4/OV4*100,1)</f>
        <v>#DIV/0!</v>
      </c>
      <c r="PI5" s="379" t="e">
        <f t="shared" ref="PI5" si="275">ROUND(PI4/OW4*100,1)</f>
        <v>#DIV/0!</v>
      </c>
    </row>
    <row r="6" spans="2:425" hidden="1">
      <c r="B6" s="59"/>
      <c r="C6" s="59"/>
      <c r="D6" s="61"/>
      <c r="E6" s="62"/>
      <c r="F6" s="63" t="e">
        <f>ROUNDDOWN(E5,0)&amp;"."</f>
        <v>#DIV/0!</v>
      </c>
      <c r="G6" s="64" t="e">
        <f>ROUND((+E5-ROUNDDOWN(E5,0))*10,0)</f>
        <v>#DIV/0!</v>
      </c>
      <c r="H6" s="377"/>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378"/>
      <c r="AP6" s="62"/>
      <c r="AQ6" s="62"/>
      <c r="AR6" s="62"/>
      <c r="AS6" s="62"/>
      <c r="AT6" s="62"/>
      <c r="AU6" s="62"/>
      <c r="AV6" s="62"/>
      <c r="AW6" s="62"/>
      <c r="AX6" s="62"/>
      <c r="AY6" s="62"/>
      <c r="AZ6" s="62"/>
      <c r="BA6" s="379"/>
      <c r="BB6" s="62"/>
      <c r="BC6" s="62"/>
      <c r="BD6" s="62"/>
      <c r="BE6" s="62"/>
      <c r="BF6" s="62"/>
      <c r="BG6" s="62"/>
      <c r="BH6" s="62"/>
      <c r="BI6" s="62"/>
      <c r="BJ6" s="62"/>
      <c r="BK6" s="62"/>
      <c r="BL6" s="62"/>
      <c r="BM6" s="379"/>
      <c r="BN6" s="62"/>
      <c r="BO6" s="62"/>
      <c r="BP6" s="62"/>
      <c r="BQ6" s="62"/>
      <c r="BR6" s="62"/>
      <c r="BS6" s="62"/>
      <c r="BT6" s="62"/>
      <c r="BU6" s="62"/>
      <c r="BV6" s="62"/>
      <c r="BW6" s="62"/>
      <c r="BX6" s="62"/>
      <c r="BY6" s="379"/>
      <c r="BZ6" s="62"/>
      <c r="CA6" s="62"/>
      <c r="CB6" s="62"/>
      <c r="CC6" s="62"/>
      <c r="CD6" s="62"/>
      <c r="CE6" s="62"/>
      <c r="CF6" s="62"/>
      <c r="CG6" s="62"/>
      <c r="CH6" s="62"/>
      <c r="CI6" s="62"/>
      <c r="CJ6" s="62"/>
      <c r="CK6" s="379"/>
      <c r="CL6" s="62"/>
      <c r="CM6" s="62"/>
      <c r="CN6" s="62"/>
      <c r="CO6" s="62"/>
      <c r="CP6" s="62"/>
      <c r="CQ6" s="62"/>
      <c r="CR6" s="62"/>
      <c r="CS6" s="62"/>
      <c r="CT6" s="62"/>
      <c r="CU6" s="62"/>
      <c r="CV6" s="62"/>
      <c r="CW6" s="379"/>
      <c r="CX6" s="62"/>
      <c r="CY6" s="62"/>
      <c r="CZ6" s="62"/>
      <c r="DA6" s="62"/>
      <c r="DB6" s="62"/>
      <c r="DC6" s="62"/>
      <c r="DD6" s="62"/>
      <c r="DE6" s="62"/>
      <c r="DF6" s="62"/>
      <c r="DG6" s="62"/>
      <c r="DH6" s="62"/>
      <c r="DI6" s="379"/>
      <c r="DJ6" s="62"/>
      <c r="DK6" s="62"/>
      <c r="DL6" s="62"/>
      <c r="DM6" s="62"/>
      <c r="DN6" s="62"/>
      <c r="DO6" s="62"/>
      <c r="DP6" s="62"/>
      <c r="DQ6" s="62"/>
      <c r="DR6" s="62"/>
      <c r="DS6" s="62"/>
      <c r="DT6" s="62"/>
      <c r="DU6" s="379"/>
      <c r="DV6" s="62"/>
      <c r="DW6" s="62"/>
      <c r="DX6" s="62"/>
      <c r="DY6" s="62"/>
      <c r="DZ6" s="62"/>
      <c r="EA6" s="62"/>
      <c r="EB6" s="62"/>
      <c r="EC6" s="62"/>
      <c r="ED6" s="62"/>
      <c r="EE6" s="62"/>
      <c r="EF6" s="62"/>
      <c r="EG6" s="379"/>
      <c r="EH6" s="62"/>
      <c r="EI6" s="62"/>
      <c r="EJ6" s="62"/>
      <c r="EK6" s="62"/>
      <c r="EL6" s="62"/>
      <c r="EM6" s="62"/>
      <c r="EN6" s="62"/>
      <c r="EO6" s="62"/>
      <c r="EP6" s="62"/>
      <c r="EQ6" s="62"/>
      <c r="ER6" s="62"/>
      <c r="ES6" s="379"/>
      <c r="ET6" s="62"/>
      <c r="EU6" s="62"/>
      <c r="EV6" s="62"/>
      <c r="EW6" s="62"/>
      <c r="EX6" s="62"/>
      <c r="EY6" s="62"/>
      <c r="EZ6" s="62"/>
      <c r="FA6" s="62"/>
      <c r="FB6" s="62"/>
      <c r="FC6" s="62"/>
      <c r="FD6" s="62"/>
      <c r="FE6" s="379"/>
      <c r="FF6" s="62"/>
      <c r="FG6" s="62"/>
      <c r="FH6" s="62"/>
      <c r="FI6" s="62"/>
      <c r="FJ6" s="62"/>
      <c r="FK6" s="62"/>
      <c r="FL6" s="62"/>
      <c r="FM6" s="62"/>
      <c r="FN6" s="62"/>
      <c r="FO6" s="62"/>
      <c r="FP6" s="62"/>
      <c r="FQ6" s="379"/>
      <c r="FR6" s="62"/>
      <c r="FS6" s="62"/>
      <c r="FT6" s="62"/>
      <c r="FU6" s="62"/>
      <c r="FV6" s="62"/>
      <c r="FW6" s="62"/>
      <c r="FX6" s="62"/>
      <c r="FY6" s="62"/>
      <c r="FZ6" s="62"/>
      <c r="GA6" s="62"/>
      <c r="GB6" s="62"/>
      <c r="GC6" s="379"/>
      <c r="GD6" s="62"/>
      <c r="GE6" s="62"/>
      <c r="GF6" s="62"/>
      <c r="GG6" s="62"/>
      <c r="GH6" s="62"/>
      <c r="GI6" s="62"/>
      <c r="GJ6" s="62"/>
      <c r="GK6" s="62"/>
      <c r="GL6" s="62"/>
      <c r="GM6" s="62"/>
      <c r="GN6" s="62"/>
      <c r="GO6" s="379"/>
      <c r="GP6" s="62"/>
      <c r="GQ6" s="62"/>
      <c r="GR6" s="62"/>
      <c r="GS6" s="62"/>
      <c r="GT6" s="62"/>
      <c r="GU6" s="62"/>
      <c r="GV6" s="62"/>
      <c r="GW6" s="62"/>
      <c r="GX6" s="62"/>
      <c r="GY6" s="62"/>
      <c r="GZ6" s="62"/>
      <c r="HA6" s="379"/>
      <c r="HB6" s="62"/>
      <c r="HC6" s="62"/>
      <c r="HD6" s="62"/>
      <c r="HE6" s="62"/>
      <c r="HF6" s="62"/>
      <c r="HG6" s="62"/>
      <c r="HH6" s="62"/>
      <c r="HI6" s="62"/>
      <c r="HJ6" s="62"/>
      <c r="HK6" s="62"/>
      <c r="HL6" s="62"/>
      <c r="HM6" s="379"/>
      <c r="HN6" s="62"/>
      <c r="HO6" s="62"/>
      <c r="HP6" s="62"/>
      <c r="HQ6" s="62"/>
      <c r="HR6" s="62"/>
      <c r="HS6" s="62"/>
      <c r="HT6" s="62"/>
      <c r="HU6" s="62"/>
      <c r="HV6" s="62"/>
      <c r="HW6" s="62"/>
      <c r="HX6" s="62"/>
      <c r="HY6" s="379"/>
      <c r="HZ6" s="62"/>
      <c r="IA6" s="62"/>
      <c r="IB6" s="62"/>
      <c r="IC6" s="62"/>
      <c r="ID6" s="62"/>
      <c r="IE6" s="62"/>
      <c r="IF6" s="62"/>
      <c r="IG6" s="62"/>
      <c r="IH6" s="62"/>
      <c r="II6" s="62"/>
      <c r="IJ6" s="62"/>
      <c r="IK6" s="379"/>
      <c r="IL6" s="62"/>
      <c r="IM6" s="62"/>
      <c r="IN6" s="62"/>
      <c r="IO6" s="62"/>
      <c r="IP6" s="62"/>
      <c r="IQ6" s="62"/>
      <c r="IR6" s="62"/>
      <c r="IS6" s="62"/>
      <c r="IT6" s="62"/>
      <c r="IU6" s="62"/>
      <c r="IV6" s="62"/>
      <c r="IW6" s="379"/>
      <c r="IX6" s="62"/>
      <c r="IY6" s="62"/>
      <c r="IZ6" s="62"/>
      <c r="JA6" s="62"/>
      <c r="JB6" s="62"/>
      <c r="JC6" s="62"/>
      <c r="JD6" s="62"/>
      <c r="JE6" s="62"/>
      <c r="JF6" s="62"/>
      <c r="JG6" s="62"/>
      <c r="JH6" s="62"/>
      <c r="JI6" s="379"/>
      <c r="JJ6" s="62"/>
      <c r="JK6" s="62"/>
      <c r="JL6" s="62"/>
      <c r="JM6" s="62"/>
      <c r="JN6" s="62"/>
      <c r="JO6" s="62"/>
      <c r="JP6" s="62"/>
      <c r="JQ6" s="62"/>
      <c r="JR6" s="62"/>
      <c r="JS6" s="62"/>
      <c r="JT6" s="62"/>
      <c r="JU6" s="379"/>
      <c r="JV6" s="62"/>
      <c r="JW6" s="62"/>
      <c r="JX6" s="62"/>
      <c r="JY6" s="62"/>
      <c r="JZ6" s="62"/>
      <c r="KA6" s="62"/>
      <c r="KB6" s="62"/>
      <c r="KC6" s="62"/>
      <c r="KD6" s="62"/>
      <c r="KE6" s="62"/>
      <c r="KF6" s="62"/>
      <c r="KG6" s="379"/>
      <c r="KH6" s="62"/>
      <c r="KI6" s="62"/>
      <c r="KJ6" s="62"/>
      <c r="KK6" s="62"/>
      <c r="KL6" s="62"/>
      <c r="KM6" s="62"/>
      <c r="KN6" s="62"/>
      <c r="KO6" s="62"/>
      <c r="KP6" s="62"/>
      <c r="KQ6" s="62"/>
      <c r="KR6" s="62"/>
      <c r="KS6" s="379"/>
      <c r="KT6" s="62"/>
      <c r="KU6" s="62"/>
      <c r="KV6" s="62"/>
      <c r="KW6" s="62"/>
      <c r="KX6" s="62"/>
      <c r="KY6" s="62"/>
      <c r="KZ6" s="62"/>
      <c r="LA6" s="62"/>
      <c r="LB6" s="62"/>
      <c r="LC6" s="62"/>
      <c r="LD6" s="62"/>
      <c r="LE6" s="379"/>
      <c r="LF6" s="62"/>
      <c r="LG6" s="62"/>
      <c r="LH6" s="62"/>
      <c r="LI6" s="62"/>
      <c r="LJ6" s="62"/>
      <c r="LK6" s="62"/>
      <c r="LL6" s="62"/>
      <c r="LM6" s="62"/>
      <c r="LN6" s="62"/>
      <c r="LO6" s="62"/>
      <c r="LP6" s="62"/>
      <c r="LQ6" s="379"/>
      <c r="LR6" s="62"/>
      <c r="LS6" s="62"/>
      <c r="LT6" s="62"/>
      <c r="LU6" s="62"/>
      <c r="LV6" s="62"/>
      <c r="LW6" s="62"/>
      <c r="LX6" s="62"/>
      <c r="LY6" s="62"/>
      <c r="LZ6" s="62"/>
      <c r="MA6" s="62"/>
      <c r="MB6" s="62"/>
      <c r="MC6" s="379"/>
      <c r="MD6" s="62"/>
      <c r="ME6" s="62"/>
      <c r="MF6" s="62"/>
      <c r="MG6" s="62"/>
      <c r="MH6" s="62"/>
      <c r="MI6" s="62"/>
      <c r="MJ6" s="62"/>
      <c r="MK6" s="62"/>
      <c r="ML6" s="62"/>
      <c r="MM6" s="62"/>
      <c r="MN6" s="62"/>
      <c r="MO6" s="379"/>
      <c r="MP6" s="62"/>
      <c r="MQ6" s="62"/>
      <c r="MR6" s="62"/>
      <c r="MS6" s="62"/>
      <c r="MT6" s="62"/>
      <c r="MU6" s="62"/>
      <c r="MV6" s="62"/>
      <c r="MW6" s="62"/>
      <c r="MX6" s="62"/>
      <c r="MY6" s="62"/>
      <c r="MZ6" s="62"/>
      <c r="NA6" s="379"/>
      <c r="NB6" s="62"/>
      <c r="NC6" s="62"/>
      <c r="ND6" s="62"/>
      <c r="NE6" s="62"/>
      <c r="NF6" s="62"/>
      <c r="NG6" s="62"/>
      <c r="NH6" s="62"/>
      <c r="NI6" s="62"/>
      <c r="NJ6" s="62"/>
      <c r="NK6" s="62"/>
      <c r="NL6" s="62"/>
      <c r="NM6" s="379"/>
      <c r="NN6" s="62"/>
      <c r="NO6" s="62"/>
      <c r="NP6" s="62"/>
      <c r="NQ6" s="62"/>
      <c r="NR6" s="62"/>
      <c r="NS6" s="62"/>
      <c r="NT6" s="62"/>
      <c r="NU6" s="62"/>
      <c r="NV6" s="62"/>
      <c r="NW6" s="62"/>
      <c r="NX6" s="62"/>
      <c r="NY6" s="379"/>
      <c r="NZ6" s="62"/>
      <c r="OA6" s="62"/>
      <c r="OB6" s="62"/>
      <c r="OC6" s="62"/>
      <c r="OD6" s="62"/>
      <c r="OE6" s="62"/>
      <c r="OF6" s="62"/>
      <c r="OG6" s="62"/>
      <c r="OH6" s="62"/>
      <c r="OI6" s="62"/>
      <c r="OJ6" s="62"/>
      <c r="OK6" s="379"/>
      <c r="OL6" s="62"/>
      <c r="OM6" s="62"/>
      <c r="ON6" s="62"/>
      <c r="OO6" s="62"/>
      <c r="OP6" s="62"/>
      <c r="OQ6" s="62"/>
      <c r="OR6" s="62"/>
      <c r="OS6" s="62"/>
      <c r="OT6" s="62"/>
      <c r="OU6" s="62"/>
      <c r="OV6" s="62"/>
      <c r="OW6" s="379"/>
      <c r="OX6" s="62"/>
      <c r="OY6" s="62"/>
      <c r="OZ6" s="62"/>
      <c r="PA6" s="62"/>
      <c r="PB6" s="62"/>
      <c r="PC6" s="62"/>
      <c r="PD6" s="62"/>
      <c r="PE6" s="62"/>
      <c r="PF6" s="62"/>
      <c r="PG6" s="62"/>
      <c r="PH6" s="62"/>
      <c r="PI6" s="379"/>
    </row>
    <row r="7" spans="2:425">
      <c r="B7" s="55" t="s">
        <v>116</v>
      </c>
      <c r="D7" s="56"/>
      <c r="E7" s="57">
        <v>121</v>
      </c>
      <c r="F7" s="370">
        <v>76</v>
      </c>
      <c r="G7" s="370">
        <v>77</v>
      </c>
      <c r="H7" s="370">
        <v>75</v>
      </c>
      <c r="I7" s="370">
        <v>71</v>
      </c>
      <c r="J7" s="370">
        <v>67</v>
      </c>
      <c r="K7" s="370">
        <v>67</v>
      </c>
      <c r="L7" s="370">
        <v>72</v>
      </c>
      <c r="M7" s="370">
        <v>69</v>
      </c>
      <c r="N7" s="370">
        <v>65</v>
      </c>
      <c r="O7" s="370">
        <v>69</v>
      </c>
      <c r="P7" s="370">
        <v>69</v>
      </c>
      <c r="Q7" s="371">
        <v>68</v>
      </c>
      <c r="R7" s="372">
        <v>61</v>
      </c>
      <c r="S7" s="372">
        <v>65</v>
      </c>
      <c r="T7" s="372">
        <v>71</v>
      </c>
      <c r="U7" s="372">
        <v>65</v>
      </c>
      <c r="V7" s="372">
        <v>67</v>
      </c>
      <c r="W7" s="372">
        <v>67</v>
      </c>
      <c r="X7" s="372">
        <v>66</v>
      </c>
      <c r="Y7" s="372">
        <v>71</v>
      </c>
      <c r="Z7" s="372">
        <v>65</v>
      </c>
      <c r="AA7" s="372">
        <v>66</v>
      </c>
      <c r="AB7" s="373">
        <v>75</v>
      </c>
      <c r="AC7" s="374">
        <v>59</v>
      </c>
      <c r="AD7" s="57">
        <v>132</v>
      </c>
      <c r="AE7" s="57">
        <v>142</v>
      </c>
      <c r="AF7" s="57">
        <v>134</v>
      </c>
      <c r="AG7" s="57">
        <v>140</v>
      </c>
      <c r="AH7" s="57">
        <v>135</v>
      </c>
      <c r="AI7" s="57">
        <v>136</v>
      </c>
      <c r="AJ7" s="57">
        <v>138</v>
      </c>
      <c r="AK7" s="57">
        <v>144</v>
      </c>
      <c r="AL7" s="57">
        <v>143</v>
      </c>
      <c r="AM7" s="57">
        <v>137</v>
      </c>
      <c r="AN7" s="380">
        <v>136</v>
      </c>
      <c r="AO7" s="381">
        <v>156</v>
      </c>
      <c r="AP7" s="57">
        <v>135</v>
      </c>
      <c r="AQ7" s="57">
        <v>140</v>
      </c>
      <c r="AR7" s="57">
        <v>142</v>
      </c>
      <c r="AS7" s="57">
        <v>134</v>
      </c>
      <c r="AT7" s="57">
        <v>136</v>
      </c>
      <c r="AU7" s="57">
        <v>138</v>
      </c>
      <c r="AV7" s="57">
        <v>129</v>
      </c>
      <c r="AW7" s="57">
        <v>131</v>
      </c>
      <c r="AX7" s="57">
        <v>141</v>
      </c>
      <c r="AY7" s="57">
        <v>137</v>
      </c>
      <c r="AZ7" s="380">
        <v>138</v>
      </c>
      <c r="BA7" s="381">
        <v>147</v>
      </c>
      <c r="BB7" s="57">
        <v>138</v>
      </c>
      <c r="BC7" s="57">
        <v>142</v>
      </c>
      <c r="BD7" s="57">
        <v>141</v>
      </c>
      <c r="BE7" s="57">
        <v>126</v>
      </c>
      <c r="BF7" s="57">
        <v>139</v>
      </c>
      <c r="BG7" s="57">
        <v>141</v>
      </c>
      <c r="BH7" s="57">
        <v>121</v>
      </c>
      <c r="BI7" s="57"/>
      <c r="BJ7" s="57"/>
      <c r="BK7" s="57"/>
      <c r="BL7" s="380"/>
      <c r="BM7" s="381"/>
      <c r="BN7" s="57"/>
      <c r="BO7" s="57"/>
      <c r="BP7" s="57"/>
      <c r="BQ7" s="57"/>
      <c r="BR7" s="57"/>
      <c r="BS7" s="57"/>
      <c r="BT7" s="57"/>
      <c r="BU7" s="57"/>
      <c r="BV7" s="57"/>
      <c r="BW7" s="57"/>
      <c r="BX7" s="380"/>
      <c r="BY7" s="381"/>
      <c r="BZ7" s="57"/>
      <c r="CA7" s="57"/>
      <c r="CB7" s="57"/>
      <c r="CC7" s="57"/>
      <c r="CD7" s="57"/>
      <c r="CE7" s="57"/>
      <c r="CF7" s="57"/>
      <c r="CG7" s="57"/>
      <c r="CH7" s="57"/>
      <c r="CI7" s="57"/>
      <c r="CJ7" s="380"/>
      <c r="CK7" s="381"/>
      <c r="CL7" s="57"/>
      <c r="CM7" s="57"/>
      <c r="CN7" s="57"/>
      <c r="CO7" s="57"/>
      <c r="CP7" s="57"/>
      <c r="CQ7" s="57"/>
      <c r="CR7" s="57"/>
      <c r="CS7" s="57"/>
      <c r="CT7" s="57"/>
      <c r="CU7" s="57"/>
      <c r="CV7" s="380"/>
      <c r="CW7" s="381"/>
      <c r="CX7" s="57">
        <v>163</v>
      </c>
      <c r="CY7" s="57">
        <v>159</v>
      </c>
      <c r="CZ7" s="57">
        <v>160</v>
      </c>
      <c r="DA7" s="57">
        <v>160</v>
      </c>
      <c r="DB7" s="57">
        <v>164</v>
      </c>
      <c r="DC7" s="57">
        <v>165</v>
      </c>
      <c r="DD7" s="57">
        <v>165</v>
      </c>
      <c r="DE7" s="57">
        <v>167</v>
      </c>
      <c r="DF7" s="57">
        <v>164</v>
      </c>
      <c r="DG7" s="57">
        <v>178</v>
      </c>
      <c r="DH7" s="380">
        <v>188</v>
      </c>
      <c r="DI7" s="381">
        <v>230</v>
      </c>
      <c r="DJ7" s="57">
        <v>115</v>
      </c>
      <c r="DK7" s="57">
        <v>114</v>
      </c>
      <c r="DL7" s="57">
        <v>115</v>
      </c>
      <c r="DM7" s="57">
        <v>115</v>
      </c>
      <c r="DN7" s="57">
        <v>114</v>
      </c>
      <c r="DO7" s="57">
        <v>115</v>
      </c>
      <c r="DP7" s="57">
        <v>115</v>
      </c>
      <c r="DQ7" s="57">
        <v>116</v>
      </c>
      <c r="DR7" s="57">
        <v>171</v>
      </c>
      <c r="DS7" s="57">
        <v>168</v>
      </c>
      <c r="DT7" s="380">
        <v>170</v>
      </c>
      <c r="DU7" s="381">
        <v>56</v>
      </c>
      <c r="DV7" s="57">
        <v>129</v>
      </c>
      <c r="DW7" s="57">
        <v>130</v>
      </c>
      <c r="DX7" s="57">
        <v>139</v>
      </c>
      <c r="DY7" s="57">
        <v>135</v>
      </c>
      <c r="DZ7" s="57">
        <v>135</v>
      </c>
      <c r="EA7" s="57">
        <v>135</v>
      </c>
      <c r="EB7" s="57">
        <v>132</v>
      </c>
      <c r="EC7" s="57">
        <v>134</v>
      </c>
      <c r="ED7" s="57">
        <v>133</v>
      </c>
      <c r="EE7" s="57">
        <v>108</v>
      </c>
      <c r="EF7" s="380">
        <v>106</v>
      </c>
      <c r="EG7" s="381">
        <v>107</v>
      </c>
      <c r="EH7" s="57">
        <v>134</v>
      </c>
      <c r="EI7" s="57">
        <v>102</v>
      </c>
      <c r="EJ7" s="57">
        <v>94</v>
      </c>
      <c r="EK7" s="57">
        <v>92</v>
      </c>
      <c r="EL7" s="57">
        <v>92</v>
      </c>
      <c r="EM7" s="57">
        <v>94</v>
      </c>
      <c r="EN7" s="57">
        <v>98</v>
      </c>
      <c r="EO7" s="57">
        <v>97</v>
      </c>
      <c r="EP7" s="57">
        <v>97</v>
      </c>
      <c r="EQ7" s="57">
        <v>81</v>
      </c>
      <c r="ER7" s="380">
        <v>81</v>
      </c>
      <c r="ES7" s="381">
        <v>54</v>
      </c>
      <c r="ET7" s="57">
        <v>56</v>
      </c>
      <c r="EU7" s="57">
        <v>56</v>
      </c>
      <c r="EV7" s="57">
        <v>56</v>
      </c>
      <c r="EW7" s="57">
        <v>57</v>
      </c>
      <c r="EX7" s="57">
        <v>57</v>
      </c>
      <c r="EY7" s="57">
        <v>58</v>
      </c>
      <c r="EZ7" s="57">
        <v>58</v>
      </c>
      <c r="FA7" s="57">
        <v>51</v>
      </c>
      <c r="FB7" s="57">
        <v>51</v>
      </c>
      <c r="FC7" s="57">
        <v>53</v>
      </c>
      <c r="FD7" s="380">
        <v>47</v>
      </c>
      <c r="FE7" s="381">
        <v>51</v>
      </c>
      <c r="FF7" s="57">
        <v>57</v>
      </c>
      <c r="FG7" s="57">
        <v>53</v>
      </c>
      <c r="FH7" s="57">
        <v>54</v>
      </c>
      <c r="FI7" s="57">
        <v>54</v>
      </c>
      <c r="FJ7" s="57">
        <v>51</v>
      </c>
      <c r="FK7" s="57">
        <v>50</v>
      </c>
      <c r="FL7" s="57">
        <v>49</v>
      </c>
      <c r="FM7" s="57">
        <v>56</v>
      </c>
      <c r="FN7" s="57">
        <v>59</v>
      </c>
      <c r="FO7" s="57">
        <v>55</v>
      </c>
      <c r="FP7" s="380">
        <v>56</v>
      </c>
      <c r="FQ7" s="381">
        <v>51</v>
      </c>
      <c r="FR7" s="57">
        <v>58</v>
      </c>
      <c r="FS7" s="57">
        <v>48</v>
      </c>
      <c r="FT7" s="57">
        <v>57</v>
      </c>
      <c r="FU7" s="57">
        <v>59</v>
      </c>
      <c r="FV7" s="57">
        <v>57</v>
      </c>
      <c r="FW7" s="57">
        <v>64</v>
      </c>
      <c r="FX7" s="57">
        <v>62</v>
      </c>
      <c r="FY7" s="57">
        <v>63</v>
      </c>
      <c r="FZ7" s="57">
        <v>61</v>
      </c>
      <c r="GA7" s="57">
        <v>63</v>
      </c>
      <c r="GB7" s="380">
        <v>63</v>
      </c>
      <c r="GC7" s="381">
        <v>62</v>
      </c>
      <c r="GD7" s="57">
        <v>64</v>
      </c>
      <c r="GE7" s="57">
        <v>63</v>
      </c>
      <c r="GF7" s="57">
        <v>65</v>
      </c>
      <c r="GG7" s="57">
        <v>58</v>
      </c>
      <c r="GH7" s="57">
        <v>58</v>
      </c>
      <c r="GI7" s="57">
        <v>60</v>
      </c>
      <c r="GJ7" s="57">
        <v>60</v>
      </c>
      <c r="GK7" s="57">
        <v>51</v>
      </c>
      <c r="GL7" s="57">
        <v>53</v>
      </c>
      <c r="GM7" s="57">
        <v>63</v>
      </c>
      <c r="GN7" s="380">
        <v>64</v>
      </c>
      <c r="GO7" s="381">
        <v>66</v>
      </c>
      <c r="GP7" s="57">
        <v>58</v>
      </c>
      <c r="GQ7" s="57">
        <v>55</v>
      </c>
      <c r="GR7" s="57">
        <v>59</v>
      </c>
      <c r="GS7" s="57">
        <v>56</v>
      </c>
      <c r="GT7" s="57">
        <v>61</v>
      </c>
      <c r="GU7" s="57">
        <v>61</v>
      </c>
      <c r="GV7" s="57">
        <v>55</v>
      </c>
      <c r="GW7" s="57">
        <v>54</v>
      </c>
      <c r="GX7" s="57">
        <v>63</v>
      </c>
      <c r="GY7" s="57">
        <v>59</v>
      </c>
      <c r="GZ7" s="380">
        <v>58</v>
      </c>
      <c r="HA7" s="381">
        <v>58</v>
      </c>
      <c r="HB7" s="57">
        <v>174</v>
      </c>
      <c r="HC7" s="57">
        <v>165</v>
      </c>
      <c r="HD7" s="57">
        <v>0</v>
      </c>
      <c r="HE7" s="57">
        <v>174</v>
      </c>
      <c r="HF7" s="57">
        <v>160</v>
      </c>
      <c r="HG7" s="57">
        <v>158</v>
      </c>
      <c r="HH7" s="57">
        <v>0</v>
      </c>
      <c r="HI7" s="57">
        <v>0</v>
      </c>
      <c r="HJ7" s="57">
        <v>0</v>
      </c>
      <c r="HK7" s="57">
        <v>0</v>
      </c>
      <c r="HL7" s="380">
        <v>0</v>
      </c>
      <c r="HM7" s="381">
        <v>162</v>
      </c>
      <c r="HN7" s="57">
        <v>163</v>
      </c>
      <c r="HO7" s="57">
        <v>156</v>
      </c>
      <c r="HP7" s="57">
        <v>145</v>
      </c>
      <c r="HQ7" s="57">
        <v>169</v>
      </c>
      <c r="HR7" s="57">
        <v>161</v>
      </c>
      <c r="HS7" s="57">
        <v>161</v>
      </c>
      <c r="HT7" s="57">
        <v>157</v>
      </c>
      <c r="HU7" s="57">
        <v>159</v>
      </c>
      <c r="HV7" s="57">
        <v>162</v>
      </c>
      <c r="HW7" s="57">
        <v>158</v>
      </c>
      <c r="HX7" s="380">
        <v>155</v>
      </c>
      <c r="HY7" s="381">
        <v>145</v>
      </c>
      <c r="HZ7" s="57">
        <v>152</v>
      </c>
      <c r="IA7" s="57">
        <v>155</v>
      </c>
      <c r="IB7" s="57">
        <v>166</v>
      </c>
      <c r="IC7" s="57">
        <v>158</v>
      </c>
      <c r="ID7" s="57">
        <v>155</v>
      </c>
      <c r="IE7" s="57">
        <v>153</v>
      </c>
      <c r="IF7" s="57">
        <v>152</v>
      </c>
      <c r="IG7" s="57">
        <v>149</v>
      </c>
      <c r="IH7" s="57">
        <v>151</v>
      </c>
      <c r="II7" s="57">
        <v>151</v>
      </c>
      <c r="IJ7" s="380">
        <v>149</v>
      </c>
      <c r="IK7" s="381">
        <v>154</v>
      </c>
      <c r="IL7" s="57">
        <v>0</v>
      </c>
      <c r="IM7" s="57">
        <v>0</v>
      </c>
      <c r="IN7" s="57">
        <v>0</v>
      </c>
      <c r="IO7" s="57">
        <v>0</v>
      </c>
      <c r="IP7" s="57">
        <v>0</v>
      </c>
      <c r="IQ7" s="57">
        <v>0</v>
      </c>
      <c r="IR7" s="57">
        <v>0</v>
      </c>
      <c r="IS7" s="57">
        <v>0</v>
      </c>
      <c r="IT7" s="57">
        <v>0</v>
      </c>
      <c r="IU7" s="57">
        <v>0</v>
      </c>
      <c r="IV7" s="380">
        <v>0</v>
      </c>
      <c r="IW7" s="381">
        <v>0</v>
      </c>
      <c r="IX7" s="57">
        <v>0</v>
      </c>
      <c r="IY7" s="57">
        <v>144</v>
      </c>
      <c r="IZ7" s="57">
        <v>0</v>
      </c>
      <c r="JA7" s="57">
        <v>0</v>
      </c>
      <c r="JB7" s="57">
        <v>144</v>
      </c>
      <c r="JC7" s="57">
        <v>0</v>
      </c>
      <c r="JD7" s="57">
        <v>0</v>
      </c>
      <c r="JE7" s="57">
        <v>0</v>
      </c>
      <c r="JF7" s="57">
        <v>0</v>
      </c>
      <c r="JG7" s="57">
        <v>0</v>
      </c>
      <c r="JH7" s="380">
        <v>136</v>
      </c>
      <c r="JI7" s="381">
        <v>135</v>
      </c>
      <c r="JJ7" s="57">
        <v>0</v>
      </c>
      <c r="JK7" s="57"/>
      <c r="JL7" s="57"/>
      <c r="JM7" s="57"/>
      <c r="JN7" s="57"/>
      <c r="JO7" s="57"/>
      <c r="JP7" s="57"/>
      <c r="JQ7" s="57"/>
      <c r="JR7" s="57"/>
      <c r="JS7" s="57"/>
      <c r="JT7" s="380"/>
      <c r="JU7" s="381"/>
      <c r="JV7" s="57"/>
      <c r="JW7" s="57"/>
      <c r="JX7" s="57"/>
      <c r="JY7" s="57"/>
      <c r="JZ7" s="57"/>
      <c r="KA7" s="57"/>
      <c r="KB7" s="57"/>
      <c r="KC7" s="57"/>
      <c r="KD7" s="57"/>
      <c r="KE7" s="57"/>
      <c r="KF7" s="380"/>
      <c r="KG7" s="381"/>
      <c r="KH7" s="57"/>
      <c r="KI7" s="57"/>
      <c r="KJ7" s="57"/>
      <c r="KK7" s="57"/>
      <c r="KL7" s="57"/>
      <c r="KM7" s="57"/>
      <c r="KN7" s="57"/>
      <c r="KO7" s="57"/>
      <c r="KP7" s="57"/>
      <c r="KQ7" s="57"/>
      <c r="KR7" s="380"/>
      <c r="KS7" s="381"/>
      <c r="KT7" s="57"/>
      <c r="KU7" s="57"/>
      <c r="KV7" s="57"/>
      <c r="KW7" s="57"/>
      <c r="KX7" s="57"/>
      <c r="KY7" s="57"/>
      <c r="KZ7" s="57"/>
      <c r="LA7" s="57"/>
      <c r="LB7" s="57"/>
      <c r="LC7" s="57"/>
      <c r="LD7" s="380"/>
      <c r="LE7" s="381"/>
      <c r="LF7" s="57"/>
      <c r="LG7" s="57"/>
      <c r="LH7" s="57"/>
      <c r="LI7" s="57"/>
      <c r="LJ7" s="57"/>
      <c r="LK7" s="57"/>
      <c r="LL7" s="57"/>
      <c r="LM7" s="57"/>
      <c r="LN7" s="57"/>
      <c r="LO7" s="57"/>
      <c r="LP7" s="380"/>
      <c r="LQ7" s="381"/>
      <c r="LR7" s="57"/>
      <c r="LS7" s="57"/>
      <c r="LT7" s="57"/>
      <c r="LU7" s="57"/>
      <c r="LV7" s="57"/>
      <c r="LW7" s="57"/>
      <c r="LX7" s="57"/>
      <c r="LY7" s="57"/>
      <c r="LZ7" s="57"/>
      <c r="MA7" s="57"/>
      <c r="MB7" s="380"/>
      <c r="MC7" s="381"/>
      <c r="MD7" s="57"/>
      <c r="ME7" s="57"/>
      <c r="MF7" s="57"/>
      <c r="MG7" s="57"/>
      <c r="MH7" s="57"/>
      <c r="MI7" s="57"/>
      <c r="MJ7" s="57"/>
      <c r="MK7" s="57"/>
      <c r="ML7" s="57"/>
      <c r="MM7" s="57"/>
      <c r="MN7" s="380"/>
      <c r="MO7" s="381"/>
      <c r="MP7" s="57"/>
      <c r="MQ7" s="57"/>
      <c r="MR7" s="57"/>
      <c r="MS7" s="57"/>
      <c r="MT7" s="57"/>
      <c r="MU7" s="57"/>
      <c r="MV7" s="57"/>
      <c r="MW7" s="57"/>
      <c r="MX7" s="57"/>
      <c r="MY7" s="57"/>
      <c r="MZ7" s="380"/>
      <c r="NA7" s="381"/>
      <c r="NB7" s="57"/>
      <c r="NC7" s="57"/>
      <c r="ND7" s="57"/>
      <c r="NE7" s="57"/>
      <c r="NF7" s="57"/>
      <c r="NG7" s="57"/>
      <c r="NH7" s="57"/>
      <c r="NI7" s="57"/>
      <c r="NJ7" s="57"/>
      <c r="NK7" s="57"/>
      <c r="NL7" s="380"/>
      <c r="NM7" s="381"/>
      <c r="NN7" s="57"/>
      <c r="NO7" s="57"/>
      <c r="NP7" s="57"/>
      <c r="NQ7" s="57"/>
      <c r="NR7" s="57"/>
      <c r="NS7" s="57"/>
      <c r="NT7" s="57"/>
      <c r="NU7" s="57"/>
      <c r="NV7" s="57"/>
      <c r="NW7" s="57"/>
      <c r="NX7" s="380"/>
      <c r="NY7" s="381"/>
      <c r="NZ7" s="57"/>
      <c r="OA7" s="57"/>
      <c r="OB7" s="57"/>
      <c r="OC7" s="57"/>
      <c r="OD7" s="57"/>
      <c r="OE7" s="57"/>
      <c r="OF7" s="57"/>
      <c r="OG7" s="57"/>
      <c r="OH7" s="57"/>
      <c r="OI7" s="57"/>
      <c r="OJ7" s="380"/>
      <c r="OK7" s="381"/>
      <c r="OL7" s="57"/>
      <c r="OM7" s="57"/>
      <c r="ON7" s="57"/>
      <c r="OO7" s="57"/>
      <c r="OP7" s="57"/>
      <c r="OQ7" s="57"/>
      <c r="OR7" s="57"/>
      <c r="OS7" s="57"/>
      <c r="OT7" s="57"/>
      <c r="OU7" s="57"/>
      <c r="OV7" s="380"/>
      <c r="OW7" s="381"/>
      <c r="OX7" s="57"/>
      <c r="OY7" s="57"/>
      <c r="OZ7" s="57"/>
      <c r="PA7" s="57"/>
      <c r="PB7" s="57"/>
      <c r="PC7" s="57"/>
      <c r="PD7" s="57"/>
      <c r="PE7" s="57"/>
      <c r="PF7" s="57"/>
      <c r="PG7" s="57"/>
      <c r="PH7" s="380"/>
      <c r="PI7" s="381"/>
    </row>
    <row r="8" spans="2:425">
      <c r="B8" s="58"/>
      <c r="C8" s="59"/>
      <c r="D8" s="53" t="s">
        <v>115</v>
      </c>
      <c r="E8" s="60" t="e">
        <v>#DIV/0!</v>
      </c>
      <c r="F8" s="60"/>
      <c r="G8" s="60"/>
      <c r="H8" s="60"/>
      <c r="I8" s="60"/>
      <c r="J8" s="60"/>
      <c r="K8" s="60"/>
      <c r="L8" s="60"/>
      <c r="M8" s="60"/>
      <c r="N8" s="60"/>
      <c r="O8" s="60"/>
      <c r="P8" s="60"/>
      <c r="Q8" s="60"/>
      <c r="R8" s="60">
        <f t="shared" ref="R8:CC8" si="276">ROUND(R7/F7*100,1)</f>
        <v>80.3</v>
      </c>
      <c r="S8" s="60">
        <f t="shared" si="276"/>
        <v>84.4</v>
      </c>
      <c r="T8" s="60">
        <f t="shared" si="276"/>
        <v>94.7</v>
      </c>
      <c r="U8" s="60">
        <f t="shared" si="276"/>
        <v>91.5</v>
      </c>
      <c r="V8" s="60">
        <f t="shared" si="276"/>
        <v>100</v>
      </c>
      <c r="W8" s="60">
        <f t="shared" si="276"/>
        <v>100</v>
      </c>
      <c r="X8" s="60">
        <f t="shared" si="276"/>
        <v>91.7</v>
      </c>
      <c r="Y8" s="60">
        <f t="shared" si="276"/>
        <v>102.9</v>
      </c>
      <c r="Z8" s="60">
        <f t="shared" si="276"/>
        <v>100</v>
      </c>
      <c r="AA8" s="60">
        <f t="shared" si="276"/>
        <v>95.7</v>
      </c>
      <c r="AB8" s="60">
        <f t="shared" si="276"/>
        <v>108.7</v>
      </c>
      <c r="AC8" s="60">
        <f t="shared" si="276"/>
        <v>86.8</v>
      </c>
      <c r="AD8" s="60">
        <f t="shared" si="276"/>
        <v>216.4</v>
      </c>
      <c r="AE8" s="60">
        <f t="shared" si="276"/>
        <v>218.5</v>
      </c>
      <c r="AF8" s="60">
        <f t="shared" si="276"/>
        <v>188.7</v>
      </c>
      <c r="AG8" s="60">
        <f t="shared" si="276"/>
        <v>215.4</v>
      </c>
      <c r="AH8" s="60">
        <f t="shared" si="276"/>
        <v>201.5</v>
      </c>
      <c r="AI8" s="60">
        <f t="shared" si="276"/>
        <v>203</v>
      </c>
      <c r="AJ8" s="60">
        <f t="shared" si="276"/>
        <v>209.1</v>
      </c>
      <c r="AK8" s="60">
        <f t="shared" si="276"/>
        <v>202.8</v>
      </c>
      <c r="AL8" s="60">
        <f t="shared" si="276"/>
        <v>220</v>
      </c>
      <c r="AM8" s="60">
        <f t="shared" si="276"/>
        <v>207.6</v>
      </c>
      <c r="AN8" s="377">
        <f t="shared" si="276"/>
        <v>181.3</v>
      </c>
      <c r="AO8" s="378">
        <f t="shared" si="276"/>
        <v>264.39999999999998</v>
      </c>
      <c r="AP8" s="60">
        <f t="shared" si="276"/>
        <v>102.3</v>
      </c>
      <c r="AQ8" s="60">
        <f t="shared" si="276"/>
        <v>98.6</v>
      </c>
      <c r="AR8" s="60">
        <f t="shared" si="276"/>
        <v>106</v>
      </c>
      <c r="AS8" s="60">
        <f t="shared" si="276"/>
        <v>95.7</v>
      </c>
      <c r="AT8" s="60">
        <f t="shared" si="276"/>
        <v>100.7</v>
      </c>
      <c r="AU8" s="60">
        <f t="shared" si="276"/>
        <v>101.5</v>
      </c>
      <c r="AV8" s="60">
        <f t="shared" si="276"/>
        <v>93.5</v>
      </c>
      <c r="AW8" s="60">
        <f t="shared" si="276"/>
        <v>91</v>
      </c>
      <c r="AX8" s="60">
        <f t="shared" si="276"/>
        <v>98.6</v>
      </c>
      <c r="AY8" s="60">
        <f t="shared" si="276"/>
        <v>100</v>
      </c>
      <c r="AZ8" s="377">
        <f t="shared" si="276"/>
        <v>101.5</v>
      </c>
      <c r="BA8" s="379">
        <f t="shared" si="276"/>
        <v>94.2</v>
      </c>
      <c r="BB8" s="60">
        <f t="shared" si="276"/>
        <v>102.2</v>
      </c>
      <c r="BC8" s="60">
        <f t="shared" si="276"/>
        <v>101.4</v>
      </c>
      <c r="BD8" s="60">
        <f t="shared" si="276"/>
        <v>99.3</v>
      </c>
      <c r="BE8" s="60">
        <f t="shared" si="276"/>
        <v>94</v>
      </c>
      <c r="BF8" s="60">
        <f t="shared" si="276"/>
        <v>102.2</v>
      </c>
      <c r="BG8" s="60">
        <f t="shared" si="276"/>
        <v>102.2</v>
      </c>
      <c r="BH8" s="60">
        <f t="shared" si="276"/>
        <v>93.8</v>
      </c>
      <c r="BI8" s="60">
        <f t="shared" si="276"/>
        <v>0</v>
      </c>
      <c r="BJ8" s="60">
        <f t="shared" si="276"/>
        <v>0</v>
      </c>
      <c r="BK8" s="60">
        <f t="shared" si="276"/>
        <v>0</v>
      </c>
      <c r="BL8" s="377">
        <f t="shared" si="276"/>
        <v>0</v>
      </c>
      <c r="BM8" s="379">
        <f t="shared" si="276"/>
        <v>0</v>
      </c>
      <c r="BN8" s="60">
        <f t="shared" si="276"/>
        <v>0</v>
      </c>
      <c r="BO8" s="60">
        <f t="shared" si="276"/>
        <v>0</v>
      </c>
      <c r="BP8" s="60">
        <f t="shared" si="276"/>
        <v>0</v>
      </c>
      <c r="BQ8" s="60">
        <f t="shared" si="276"/>
        <v>0</v>
      </c>
      <c r="BR8" s="60">
        <f t="shared" si="276"/>
        <v>0</v>
      </c>
      <c r="BS8" s="60">
        <f t="shared" si="276"/>
        <v>0</v>
      </c>
      <c r="BT8" s="60">
        <f t="shared" si="276"/>
        <v>0</v>
      </c>
      <c r="BU8" s="60" t="e">
        <f t="shared" si="276"/>
        <v>#DIV/0!</v>
      </c>
      <c r="BV8" s="60" t="e">
        <f t="shared" si="276"/>
        <v>#DIV/0!</v>
      </c>
      <c r="BW8" s="60" t="e">
        <f t="shared" si="276"/>
        <v>#DIV/0!</v>
      </c>
      <c r="BX8" s="377" t="e">
        <f t="shared" si="276"/>
        <v>#DIV/0!</v>
      </c>
      <c r="BY8" s="379" t="e">
        <f t="shared" si="276"/>
        <v>#DIV/0!</v>
      </c>
      <c r="BZ8" s="60" t="e">
        <f t="shared" si="276"/>
        <v>#DIV/0!</v>
      </c>
      <c r="CA8" s="60" t="e">
        <f t="shared" si="276"/>
        <v>#DIV/0!</v>
      </c>
      <c r="CB8" s="60" t="e">
        <f t="shared" si="276"/>
        <v>#DIV/0!</v>
      </c>
      <c r="CC8" s="60" t="e">
        <f t="shared" si="276"/>
        <v>#DIV/0!</v>
      </c>
      <c r="CD8" s="60" t="e">
        <f t="shared" ref="CD8:EO8" si="277">ROUND(CD7/BR7*100,1)</f>
        <v>#DIV/0!</v>
      </c>
      <c r="CE8" s="60" t="e">
        <f t="shared" si="277"/>
        <v>#DIV/0!</v>
      </c>
      <c r="CF8" s="60" t="e">
        <f t="shared" si="277"/>
        <v>#DIV/0!</v>
      </c>
      <c r="CG8" s="60" t="e">
        <f t="shared" si="277"/>
        <v>#DIV/0!</v>
      </c>
      <c r="CH8" s="60" t="e">
        <f t="shared" si="277"/>
        <v>#DIV/0!</v>
      </c>
      <c r="CI8" s="60" t="e">
        <f t="shared" si="277"/>
        <v>#DIV/0!</v>
      </c>
      <c r="CJ8" s="377" t="e">
        <f t="shared" si="277"/>
        <v>#DIV/0!</v>
      </c>
      <c r="CK8" s="379" t="e">
        <f t="shared" si="277"/>
        <v>#DIV/0!</v>
      </c>
      <c r="CL8" s="60" t="e">
        <f t="shared" si="277"/>
        <v>#DIV/0!</v>
      </c>
      <c r="CM8" s="60" t="e">
        <f t="shared" si="277"/>
        <v>#DIV/0!</v>
      </c>
      <c r="CN8" s="60" t="e">
        <f t="shared" si="277"/>
        <v>#DIV/0!</v>
      </c>
      <c r="CO8" s="60" t="e">
        <f t="shared" si="277"/>
        <v>#DIV/0!</v>
      </c>
      <c r="CP8" s="60" t="e">
        <f t="shared" si="277"/>
        <v>#DIV/0!</v>
      </c>
      <c r="CQ8" s="60" t="e">
        <f t="shared" si="277"/>
        <v>#DIV/0!</v>
      </c>
      <c r="CR8" s="60" t="e">
        <f t="shared" si="277"/>
        <v>#DIV/0!</v>
      </c>
      <c r="CS8" s="60" t="e">
        <f t="shared" si="277"/>
        <v>#DIV/0!</v>
      </c>
      <c r="CT8" s="60" t="e">
        <f t="shared" si="277"/>
        <v>#DIV/0!</v>
      </c>
      <c r="CU8" s="60" t="e">
        <f t="shared" si="277"/>
        <v>#DIV/0!</v>
      </c>
      <c r="CV8" s="377" t="e">
        <f t="shared" si="277"/>
        <v>#DIV/0!</v>
      </c>
      <c r="CW8" s="379" t="e">
        <f t="shared" si="277"/>
        <v>#DIV/0!</v>
      </c>
      <c r="CX8" s="60" t="e">
        <f t="shared" si="277"/>
        <v>#DIV/0!</v>
      </c>
      <c r="CY8" s="60" t="e">
        <f t="shared" si="277"/>
        <v>#DIV/0!</v>
      </c>
      <c r="CZ8" s="60" t="e">
        <f t="shared" si="277"/>
        <v>#DIV/0!</v>
      </c>
      <c r="DA8" s="60" t="e">
        <f t="shared" si="277"/>
        <v>#DIV/0!</v>
      </c>
      <c r="DB8" s="60" t="e">
        <f t="shared" si="277"/>
        <v>#DIV/0!</v>
      </c>
      <c r="DC8" s="60" t="e">
        <f t="shared" si="277"/>
        <v>#DIV/0!</v>
      </c>
      <c r="DD8" s="60" t="e">
        <f t="shared" si="277"/>
        <v>#DIV/0!</v>
      </c>
      <c r="DE8" s="60" t="e">
        <f t="shared" si="277"/>
        <v>#DIV/0!</v>
      </c>
      <c r="DF8" s="60" t="e">
        <f t="shared" si="277"/>
        <v>#DIV/0!</v>
      </c>
      <c r="DG8" s="60" t="e">
        <f t="shared" si="277"/>
        <v>#DIV/0!</v>
      </c>
      <c r="DH8" s="377" t="e">
        <f t="shared" si="277"/>
        <v>#DIV/0!</v>
      </c>
      <c r="DI8" s="379" t="e">
        <f t="shared" si="277"/>
        <v>#DIV/0!</v>
      </c>
      <c r="DJ8" s="60">
        <f t="shared" si="277"/>
        <v>70.599999999999994</v>
      </c>
      <c r="DK8" s="60">
        <f t="shared" si="277"/>
        <v>71.7</v>
      </c>
      <c r="DL8" s="60">
        <f t="shared" si="277"/>
        <v>71.900000000000006</v>
      </c>
      <c r="DM8" s="60">
        <f t="shared" si="277"/>
        <v>71.900000000000006</v>
      </c>
      <c r="DN8" s="60">
        <f t="shared" si="277"/>
        <v>69.5</v>
      </c>
      <c r="DO8" s="60">
        <f t="shared" si="277"/>
        <v>69.7</v>
      </c>
      <c r="DP8" s="60">
        <f t="shared" si="277"/>
        <v>69.7</v>
      </c>
      <c r="DQ8" s="60">
        <f t="shared" si="277"/>
        <v>69.5</v>
      </c>
      <c r="DR8" s="60">
        <f t="shared" si="277"/>
        <v>104.3</v>
      </c>
      <c r="DS8" s="60">
        <f t="shared" si="277"/>
        <v>94.4</v>
      </c>
      <c r="DT8" s="377">
        <f t="shared" si="277"/>
        <v>90.4</v>
      </c>
      <c r="DU8" s="379">
        <f t="shared" si="277"/>
        <v>24.3</v>
      </c>
      <c r="DV8" s="60">
        <f t="shared" si="277"/>
        <v>112.2</v>
      </c>
      <c r="DW8" s="60">
        <f t="shared" si="277"/>
        <v>114</v>
      </c>
      <c r="DX8" s="60">
        <f t="shared" si="277"/>
        <v>120.9</v>
      </c>
      <c r="DY8" s="60">
        <f t="shared" si="277"/>
        <v>117.4</v>
      </c>
      <c r="DZ8" s="60">
        <f t="shared" si="277"/>
        <v>118.4</v>
      </c>
      <c r="EA8" s="60">
        <f t="shared" si="277"/>
        <v>117.4</v>
      </c>
      <c r="EB8" s="60">
        <f t="shared" si="277"/>
        <v>114.8</v>
      </c>
      <c r="EC8" s="60">
        <f t="shared" si="277"/>
        <v>115.5</v>
      </c>
      <c r="ED8" s="60">
        <f t="shared" si="277"/>
        <v>77.8</v>
      </c>
      <c r="EE8" s="60">
        <f t="shared" si="277"/>
        <v>64.3</v>
      </c>
      <c r="EF8" s="377">
        <f t="shared" si="277"/>
        <v>62.4</v>
      </c>
      <c r="EG8" s="379">
        <f t="shared" si="277"/>
        <v>191.1</v>
      </c>
      <c r="EH8" s="60">
        <f t="shared" si="277"/>
        <v>103.9</v>
      </c>
      <c r="EI8" s="60">
        <f t="shared" si="277"/>
        <v>78.5</v>
      </c>
      <c r="EJ8" s="60">
        <f t="shared" si="277"/>
        <v>67.599999999999994</v>
      </c>
      <c r="EK8" s="60">
        <f t="shared" si="277"/>
        <v>68.099999999999994</v>
      </c>
      <c r="EL8" s="60">
        <f t="shared" si="277"/>
        <v>68.099999999999994</v>
      </c>
      <c r="EM8" s="60">
        <f t="shared" si="277"/>
        <v>69.599999999999994</v>
      </c>
      <c r="EN8" s="60">
        <f t="shared" si="277"/>
        <v>74.2</v>
      </c>
      <c r="EO8" s="60">
        <f t="shared" si="277"/>
        <v>72.400000000000006</v>
      </c>
      <c r="EP8" s="60">
        <f t="shared" ref="EP8:HA8" si="278">ROUND(EP7/ED7*100,1)</f>
        <v>72.900000000000006</v>
      </c>
      <c r="EQ8" s="60">
        <f t="shared" si="278"/>
        <v>75</v>
      </c>
      <c r="ER8" s="377">
        <f t="shared" si="278"/>
        <v>76.400000000000006</v>
      </c>
      <c r="ES8" s="379">
        <f t="shared" si="278"/>
        <v>50.5</v>
      </c>
      <c r="ET8" s="60">
        <f t="shared" si="278"/>
        <v>41.8</v>
      </c>
      <c r="EU8" s="60">
        <f t="shared" si="278"/>
        <v>54.9</v>
      </c>
      <c r="EV8" s="60">
        <f t="shared" si="278"/>
        <v>59.6</v>
      </c>
      <c r="EW8" s="60">
        <f t="shared" si="278"/>
        <v>62</v>
      </c>
      <c r="EX8" s="60">
        <f t="shared" si="278"/>
        <v>62</v>
      </c>
      <c r="EY8" s="60">
        <f t="shared" si="278"/>
        <v>61.7</v>
      </c>
      <c r="EZ8" s="60">
        <f t="shared" si="278"/>
        <v>59.2</v>
      </c>
      <c r="FA8" s="60">
        <f t="shared" si="278"/>
        <v>52.6</v>
      </c>
      <c r="FB8" s="60">
        <f t="shared" si="278"/>
        <v>52.6</v>
      </c>
      <c r="FC8" s="60">
        <f t="shared" si="278"/>
        <v>65.400000000000006</v>
      </c>
      <c r="FD8" s="377">
        <f t="shared" si="278"/>
        <v>58</v>
      </c>
      <c r="FE8" s="379">
        <f t="shared" si="278"/>
        <v>94.4</v>
      </c>
      <c r="FF8" s="60">
        <f t="shared" si="278"/>
        <v>101.8</v>
      </c>
      <c r="FG8" s="60">
        <f t="shared" si="278"/>
        <v>94.6</v>
      </c>
      <c r="FH8" s="60">
        <f t="shared" si="278"/>
        <v>96.4</v>
      </c>
      <c r="FI8" s="60">
        <f t="shared" si="278"/>
        <v>94.7</v>
      </c>
      <c r="FJ8" s="60">
        <f t="shared" si="278"/>
        <v>89.5</v>
      </c>
      <c r="FK8" s="60">
        <f t="shared" si="278"/>
        <v>86.2</v>
      </c>
      <c r="FL8" s="60">
        <f t="shared" si="278"/>
        <v>84.5</v>
      </c>
      <c r="FM8" s="60">
        <f t="shared" si="278"/>
        <v>109.8</v>
      </c>
      <c r="FN8" s="60">
        <f t="shared" si="278"/>
        <v>115.7</v>
      </c>
      <c r="FO8" s="60">
        <f t="shared" si="278"/>
        <v>103.8</v>
      </c>
      <c r="FP8" s="377">
        <f t="shared" si="278"/>
        <v>119.1</v>
      </c>
      <c r="FQ8" s="379">
        <f t="shared" si="278"/>
        <v>100</v>
      </c>
      <c r="FR8" s="60">
        <f t="shared" si="278"/>
        <v>101.8</v>
      </c>
      <c r="FS8" s="60">
        <f t="shared" si="278"/>
        <v>90.6</v>
      </c>
      <c r="FT8" s="60">
        <f t="shared" si="278"/>
        <v>105.6</v>
      </c>
      <c r="FU8" s="60">
        <f t="shared" si="278"/>
        <v>109.3</v>
      </c>
      <c r="FV8" s="60">
        <f t="shared" si="278"/>
        <v>111.8</v>
      </c>
      <c r="FW8" s="60">
        <f t="shared" si="278"/>
        <v>128</v>
      </c>
      <c r="FX8" s="60">
        <f t="shared" si="278"/>
        <v>126.5</v>
      </c>
      <c r="FY8" s="60">
        <f t="shared" si="278"/>
        <v>112.5</v>
      </c>
      <c r="FZ8" s="60">
        <f t="shared" si="278"/>
        <v>103.4</v>
      </c>
      <c r="GA8" s="60">
        <f t="shared" si="278"/>
        <v>114.5</v>
      </c>
      <c r="GB8" s="377">
        <f t="shared" si="278"/>
        <v>112.5</v>
      </c>
      <c r="GC8" s="379">
        <f t="shared" si="278"/>
        <v>121.6</v>
      </c>
      <c r="GD8" s="60">
        <f t="shared" si="278"/>
        <v>110.3</v>
      </c>
      <c r="GE8" s="60">
        <f t="shared" si="278"/>
        <v>131.30000000000001</v>
      </c>
      <c r="GF8" s="60">
        <f t="shared" si="278"/>
        <v>114</v>
      </c>
      <c r="GG8" s="60">
        <f t="shared" si="278"/>
        <v>98.3</v>
      </c>
      <c r="GH8" s="60">
        <f t="shared" si="278"/>
        <v>101.8</v>
      </c>
      <c r="GI8" s="60">
        <f t="shared" si="278"/>
        <v>93.8</v>
      </c>
      <c r="GJ8" s="60">
        <f t="shared" si="278"/>
        <v>96.8</v>
      </c>
      <c r="GK8" s="60">
        <f t="shared" si="278"/>
        <v>81</v>
      </c>
      <c r="GL8" s="60">
        <f t="shared" si="278"/>
        <v>86.9</v>
      </c>
      <c r="GM8" s="60">
        <f t="shared" si="278"/>
        <v>100</v>
      </c>
      <c r="GN8" s="377">
        <f t="shared" si="278"/>
        <v>101.6</v>
      </c>
      <c r="GO8" s="379">
        <f t="shared" si="278"/>
        <v>106.5</v>
      </c>
      <c r="GP8" s="60">
        <f t="shared" si="278"/>
        <v>90.6</v>
      </c>
      <c r="GQ8" s="60">
        <f t="shared" si="278"/>
        <v>87.3</v>
      </c>
      <c r="GR8" s="60">
        <f t="shared" si="278"/>
        <v>90.8</v>
      </c>
      <c r="GS8" s="60">
        <f t="shared" si="278"/>
        <v>96.6</v>
      </c>
      <c r="GT8" s="60">
        <f t="shared" si="278"/>
        <v>105.2</v>
      </c>
      <c r="GU8" s="60">
        <f t="shared" si="278"/>
        <v>101.7</v>
      </c>
      <c r="GV8" s="60">
        <f t="shared" si="278"/>
        <v>91.7</v>
      </c>
      <c r="GW8" s="60">
        <f t="shared" si="278"/>
        <v>105.9</v>
      </c>
      <c r="GX8" s="60">
        <f t="shared" si="278"/>
        <v>118.9</v>
      </c>
      <c r="GY8" s="60">
        <f t="shared" si="278"/>
        <v>93.7</v>
      </c>
      <c r="GZ8" s="377">
        <f t="shared" si="278"/>
        <v>90.6</v>
      </c>
      <c r="HA8" s="379">
        <f t="shared" si="278"/>
        <v>87.9</v>
      </c>
      <c r="HB8" s="60">
        <f t="shared" ref="HB8" si="279">ROUND(HB7/GP7*100,1)</f>
        <v>300</v>
      </c>
      <c r="HC8" s="60">
        <f t="shared" ref="HC8" si="280">ROUND(HC7/GQ7*100,1)</f>
        <v>300</v>
      </c>
      <c r="HD8" s="60">
        <f t="shared" ref="HD8" si="281">ROUND(HD7/GR7*100,1)</f>
        <v>0</v>
      </c>
      <c r="HE8" s="60">
        <f t="shared" ref="HE8" si="282">ROUND(HE7/GS7*100,1)</f>
        <v>310.7</v>
      </c>
      <c r="HF8" s="60">
        <f t="shared" ref="HF8" si="283">ROUND(HF7/GT7*100,1)</f>
        <v>262.3</v>
      </c>
      <c r="HG8" s="60">
        <f t="shared" ref="HG8" si="284">ROUND(HG7/GU7*100,1)</f>
        <v>259</v>
      </c>
      <c r="HH8" s="60">
        <f t="shared" ref="HH8" si="285">ROUND(HH7/GV7*100,1)</f>
        <v>0</v>
      </c>
      <c r="HI8" s="60">
        <f t="shared" ref="HI8" si="286">ROUND(HI7/GW7*100,1)</f>
        <v>0</v>
      </c>
      <c r="HJ8" s="60">
        <f t="shared" ref="HJ8" si="287">ROUND(HJ7/GX7*100,1)</f>
        <v>0</v>
      </c>
      <c r="HK8" s="60">
        <f t="shared" ref="HK8" si="288">ROUND(HK7/GY7*100,1)</f>
        <v>0</v>
      </c>
      <c r="HL8" s="377">
        <f t="shared" ref="HL8" si="289">ROUND(HL7/GZ7*100,1)</f>
        <v>0</v>
      </c>
      <c r="HM8" s="379">
        <f t="shared" ref="HM8" si="290">ROUND(HM7/HA7*100,1)</f>
        <v>279.3</v>
      </c>
      <c r="HN8" s="60">
        <f t="shared" ref="HN8" si="291">ROUND(HN7/HB7*100,1)</f>
        <v>93.7</v>
      </c>
      <c r="HO8" s="60">
        <f t="shared" ref="HO8" si="292">ROUND(HO7/HC7*100,1)</f>
        <v>94.5</v>
      </c>
      <c r="HP8" s="60" t="e">
        <f t="shared" ref="HP8" si="293">ROUND(HP7/HD7*100,1)</f>
        <v>#DIV/0!</v>
      </c>
      <c r="HQ8" s="60">
        <f t="shared" ref="HQ8" si="294">ROUND(HQ7/HE7*100,1)</f>
        <v>97.1</v>
      </c>
      <c r="HR8" s="60">
        <f t="shared" ref="HR8" si="295">ROUND(HR7/HF7*100,1)</f>
        <v>100.6</v>
      </c>
      <c r="HS8" s="60">
        <f t="shared" ref="HS8" si="296">ROUND(HS7/HG7*100,1)</f>
        <v>101.9</v>
      </c>
      <c r="HT8" s="60" t="e">
        <f t="shared" ref="HT8" si="297">ROUND(HT7/HH7*100,1)</f>
        <v>#DIV/0!</v>
      </c>
      <c r="HU8" s="60" t="e">
        <f t="shared" ref="HU8" si="298">ROUND(HU7/HI7*100,1)</f>
        <v>#DIV/0!</v>
      </c>
      <c r="HV8" s="60" t="e">
        <f t="shared" ref="HV8" si="299">ROUND(HV7/HJ7*100,1)</f>
        <v>#DIV/0!</v>
      </c>
      <c r="HW8" s="60" t="e">
        <f t="shared" ref="HW8" si="300">ROUND(HW7/HK7*100,1)</f>
        <v>#DIV/0!</v>
      </c>
      <c r="HX8" s="377" t="e">
        <f t="shared" ref="HX8" si="301">ROUND(HX7/HL7*100,1)</f>
        <v>#DIV/0!</v>
      </c>
      <c r="HY8" s="379">
        <f t="shared" ref="HY8" si="302">ROUND(HY7/HM7*100,1)</f>
        <v>89.5</v>
      </c>
      <c r="HZ8" s="60">
        <f t="shared" ref="HZ8" si="303">ROUND(HZ7/HN7*100,1)</f>
        <v>93.3</v>
      </c>
      <c r="IA8" s="60">
        <f t="shared" ref="IA8" si="304">ROUND(IA7/HO7*100,1)</f>
        <v>99.4</v>
      </c>
      <c r="IB8" s="60">
        <f t="shared" ref="IB8" si="305">ROUND(IB7/HP7*100,1)</f>
        <v>114.5</v>
      </c>
      <c r="IC8" s="60">
        <f t="shared" ref="IC8" si="306">ROUND(IC7/HQ7*100,1)</f>
        <v>93.5</v>
      </c>
      <c r="ID8" s="60">
        <f t="shared" ref="ID8" si="307">ROUND(ID7/HR7*100,1)</f>
        <v>96.3</v>
      </c>
      <c r="IE8" s="60">
        <f t="shared" ref="IE8" si="308">ROUND(IE7/HS7*100,1)</f>
        <v>95</v>
      </c>
      <c r="IF8" s="60">
        <f t="shared" ref="IF8" si="309">ROUND(IF7/HT7*100,1)</f>
        <v>96.8</v>
      </c>
      <c r="IG8" s="60">
        <f t="shared" ref="IG8" si="310">ROUND(IG7/HU7*100,1)</f>
        <v>93.7</v>
      </c>
      <c r="IH8" s="60">
        <f t="shared" ref="IH8" si="311">ROUND(IH7/HV7*100,1)</f>
        <v>93.2</v>
      </c>
      <c r="II8" s="60">
        <f t="shared" ref="II8" si="312">ROUND(II7/HW7*100,1)</f>
        <v>95.6</v>
      </c>
      <c r="IJ8" s="377">
        <f t="shared" ref="IJ8" si="313">ROUND(IJ7/HX7*100,1)</f>
        <v>96.1</v>
      </c>
      <c r="IK8" s="379">
        <f t="shared" ref="IK8" si="314">ROUND(IK7/HY7*100,1)</f>
        <v>106.2</v>
      </c>
      <c r="IL8" s="60">
        <f t="shared" ref="IL8" si="315">ROUND(IL7/HZ7*100,1)</f>
        <v>0</v>
      </c>
      <c r="IM8" s="60">
        <f t="shared" ref="IM8" si="316">ROUND(IM7/IA7*100,1)</f>
        <v>0</v>
      </c>
      <c r="IN8" s="60">
        <f t="shared" ref="IN8" si="317">ROUND(IN7/IB7*100,1)</f>
        <v>0</v>
      </c>
      <c r="IO8" s="60">
        <f t="shared" ref="IO8" si="318">ROUND(IO7/IC7*100,1)</f>
        <v>0</v>
      </c>
      <c r="IP8" s="60">
        <f t="shared" ref="IP8" si="319">ROUND(IP7/ID7*100,1)</f>
        <v>0</v>
      </c>
      <c r="IQ8" s="60">
        <f t="shared" ref="IQ8" si="320">ROUND(IQ7/IE7*100,1)</f>
        <v>0</v>
      </c>
      <c r="IR8" s="60">
        <f t="shared" ref="IR8" si="321">ROUND(IR7/IF7*100,1)</f>
        <v>0</v>
      </c>
      <c r="IS8" s="60">
        <f t="shared" ref="IS8" si="322">ROUND(IS7/IG7*100,1)</f>
        <v>0</v>
      </c>
      <c r="IT8" s="60">
        <f t="shared" ref="IT8" si="323">ROUND(IT7/IH7*100,1)</f>
        <v>0</v>
      </c>
      <c r="IU8" s="60">
        <f t="shared" ref="IU8" si="324">ROUND(IU7/II7*100,1)</f>
        <v>0</v>
      </c>
      <c r="IV8" s="377">
        <f t="shared" ref="IV8" si="325">ROUND(IV7/IJ7*100,1)</f>
        <v>0</v>
      </c>
      <c r="IW8" s="379">
        <f t="shared" ref="IW8" si="326">ROUND(IW7/IK7*100,1)</f>
        <v>0</v>
      </c>
      <c r="IX8" s="60" t="e">
        <f t="shared" ref="IX8" si="327">ROUND(IX7/IL7*100,1)</f>
        <v>#DIV/0!</v>
      </c>
      <c r="IY8" s="60" t="e">
        <f t="shared" ref="IY8" si="328">ROUND(IY7/IM7*100,1)</f>
        <v>#DIV/0!</v>
      </c>
      <c r="IZ8" s="60" t="e">
        <f t="shared" ref="IZ8" si="329">ROUND(IZ7/IN7*100,1)</f>
        <v>#DIV/0!</v>
      </c>
      <c r="JA8" s="60" t="e">
        <f t="shared" ref="JA8" si="330">ROUND(JA7/IO7*100,1)</f>
        <v>#DIV/0!</v>
      </c>
      <c r="JB8" s="60" t="e">
        <f t="shared" ref="JB8" si="331">ROUND(JB7/IP7*100,1)</f>
        <v>#DIV/0!</v>
      </c>
      <c r="JC8" s="60" t="e">
        <f t="shared" ref="JC8" si="332">ROUND(JC7/IQ7*100,1)</f>
        <v>#DIV/0!</v>
      </c>
      <c r="JD8" s="60" t="e">
        <f t="shared" ref="JD8" si="333">ROUND(JD7/IR7*100,1)</f>
        <v>#DIV/0!</v>
      </c>
      <c r="JE8" s="60" t="e">
        <f t="shared" ref="JE8" si="334">ROUND(JE7/IS7*100,1)</f>
        <v>#DIV/0!</v>
      </c>
      <c r="JF8" s="60" t="e">
        <f t="shared" ref="JF8" si="335">ROUND(JF7/IT7*100,1)</f>
        <v>#DIV/0!</v>
      </c>
      <c r="JG8" s="60" t="e">
        <f t="shared" ref="JG8" si="336">ROUND(JG7/IU7*100,1)</f>
        <v>#DIV/0!</v>
      </c>
      <c r="JH8" s="377" t="e">
        <f t="shared" ref="JH8" si="337">ROUND(JH7/IV7*100,1)</f>
        <v>#DIV/0!</v>
      </c>
      <c r="JI8" s="379" t="e">
        <f t="shared" ref="JI8" si="338">ROUND(JI7/IW7*100,1)</f>
        <v>#DIV/0!</v>
      </c>
      <c r="JJ8" s="60" t="e">
        <f t="shared" ref="JJ8" si="339">ROUND(JJ7/IX7*100,1)</f>
        <v>#DIV/0!</v>
      </c>
      <c r="JK8" s="60">
        <f t="shared" ref="JK8" si="340">ROUND(JK7/IY7*100,1)</f>
        <v>0</v>
      </c>
      <c r="JL8" s="60" t="e">
        <f t="shared" ref="JL8" si="341">ROUND(JL7/IZ7*100,1)</f>
        <v>#DIV/0!</v>
      </c>
      <c r="JM8" s="60" t="e">
        <f t="shared" ref="JM8" si="342">ROUND(JM7/JA7*100,1)</f>
        <v>#DIV/0!</v>
      </c>
      <c r="JN8" s="60">
        <f t="shared" ref="JN8" si="343">ROUND(JN7/JB7*100,1)</f>
        <v>0</v>
      </c>
      <c r="JO8" s="60" t="e">
        <f t="shared" ref="JO8" si="344">ROUND(JO7/JC7*100,1)</f>
        <v>#DIV/0!</v>
      </c>
      <c r="JP8" s="60" t="e">
        <f t="shared" ref="JP8" si="345">ROUND(JP7/JD7*100,1)</f>
        <v>#DIV/0!</v>
      </c>
      <c r="JQ8" s="60" t="e">
        <f t="shared" ref="JQ8" si="346">ROUND(JQ7/JE7*100,1)</f>
        <v>#DIV/0!</v>
      </c>
      <c r="JR8" s="60" t="e">
        <f t="shared" ref="JR8" si="347">ROUND(JR7/JF7*100,1)</f>
        <v>#DIV/0!</v>
      </c>
      <c r="JS8" s="60" t="e">
        <f t="shared" ref="JS8" si="348">ROUND(JS7/JG7*100,1)</f>
        <v>#DIV/0!</v>
      </c>
      <c r="JT8" s="377">
        <f t="shared" ref="JT8" si="349">ROUND(JT7/JH7*100,1)</f>
        <v>0</v>
      </c>
      <c r="JU8" s="379">
        <f t="shared" ref="JU8" si="350">ROUND(JU7/JI7*100,1)</f>
        <v>0</v>
      </c>
      <c r="JV8" s="60" t="e">
        <f t="shared" ref="JV8" si="351">ROUND(JV7/JJ7*100,1)</f>
        <v>#DIV/0!</v>
      </c>
      <c r="JW8" s="60" t="e">
        <f t="shared" ref="JW8" si="352">ROUND(JW7/JK7*100,1)</f>
        <v>#DIV/0!</v>
      </c>
      <c r="JX8" s="60" t="e">
        <f t="shared" ref="JX8" si="353">ROUND(JX7/JL7*100,1)</f>
        <v>#DIV/0!</v>
      </c>
      <c r="JY8" s="60" t="e">
        <f t="shared" ref="JY8" si="354">ROUND(JY7/JM7*100,1)</f>
        <v>#DIV/0!</v>
      </c>
      <c r="JZ8" s="60" t="e">
        <f t="shared" ref="JZ8" si="355">ROUND(JZ7/JN7*100,1)</f>
        <v>#DIV/0!</v>
      </c>
      <c r="KA8" s="60" t="e">
        <f t="shared" ref="KA8" si="356">ROUND(KA7/JO7*100,1)</f>
        <v>#DIV/0!</v>
      </c>
      <c r="KB8" s="60" t="e">
        <f t="shared" ref="KB8" si="357">ROUND(KB7/JP7*100,1)</f>
        <v>#DIV/0!</v>
      </c>
      <c r="KC8" s="60" t="e">
        <f t="shared" ref="KC8" si="358">ROUND(KC7/JQ7*100,1)</f>
        <v>#DIV/0!</v>
      </c>
      <c r="KD8" s="60" t="e">
        <f t="shared" ref="KD8" si="359">ROUND(KD7/JR7*100,1)</f>
        <v>#DIV/0!</v>
      </c>
      <c r="KE8" s="60" t="e">
        <f t="shared" ref="KE8" si="360">ROUND(KE7/JS7*100,1)</f>
        <v>#DIV/0!</v>
      </c>
      <c r="KF8" s="377" t="e">
        <f t="shared" ref="KF8" si="361">ROUND(KF7/JT7*100,1)</f>
        <v>#DIV/0!</v>
      </c>
      <c r="KG8" s="379" t="e">
        <f t="shared" ref="KG8" si="362">ROUND(KG7/JU7*100,1)</f>
        <v>#DIV/0!</v>
      </c>
      <c r="KH8" s="60" t="e">
        <f t="shared" ref="KH8" si="363">ROUND(KH7/JV7*100,1)</f>
        <v>#DIV/0!</v>
      </c>
      <c r="KI8" s="60" t="e">
        <f t="shared" ref="KI8" si="364">ROUND(KI7/JW7*100,1)</f>
        <v>#DIV/0!</v>
      </c>
      <c r="KJ8" s="60" t="e">
        <f t="shared" ref="KJ8" si="365">ROUND(KJ7/JX7*100,1)</f>
        <v>#DIV/0!</v>
      </c>
      <c r="KK8" s="60" t="e">
        <f t="shared" ref="KK8" si="366">ROUND(KK7/JY7*100,1)</f>
        <v>#DIV/0!</v>
      </c>
      <c r="KL8" s="60" t="e">
        <f t="shared" ref="KL8" si="367">ROUND(KL7/JZ7*100,1)</f>
        <v>#DIV/0!</v>
      </c>
      <c r="KM8" s="60" t="e">
        <f t="shared" ref="KM8" si="368">ROUND(KM7/KA7*100,1)</f>
        <v>#DIV/0!</v>
      </c>
      <c r="KN8" s="60" t="e">
        <f t="shared" ref="KN8" si="369">ROUND(KN7/KB7*100,1)</f>
        <v>#DIV/0!</v>
      </c>
      <c r="KO8" s="60" t="e">
        <f t="shared" ref="KO8" si="370">ROUND(KO7/KC7*100,1)</f>
        <v>#DIV/0!</v>
      </c>
      <c r="KP8" s="60" t="e">
        <f t="shared" ref="KP8" si="371">ROUND(KP7/KD7*100,1)</f>
        <v>#DIV/0!</v>
      </c>
      <c r="KQ8" s="60" t="e">
        <f t="shared" ref="KQ8" si="372">ROUND(KQ7/KE7*100,1)</f>
        <v>#DIV/0!</v>
      </c>
      <c r="KR8" s="377" t="e">
        <f t="shared" ref="KR8" si="373">ROUND(KR7/KF7*100,1)</f>
        <v>#DIV/0!</v>
      </c>
      <c r="KS8" s="379" t="e">
        <f t="shared" ref="KS8" si="374">ROUND(KS7/KG7*100,1)</f>
        <v>#DIV/0!</v>
      </c>
      <c r="KT8" s="60" t="e">
        <f t="shared" ref="KT8" si="375">ROUND(KT7/KH7*100,1)</f>
        <v>#DIV/0!</v>
      </c>
      <c r="KU8" s="60" t="e">
        <f t="shared" ref="KU8" si="376">ROUND(KU7/KI7*100,1)</f>
        <v>#DIV/0!</v>
      </c>
      <c r="KV8" s="60" t="e">
        <f t="shared" ref="KV8" si="377">ROUND(KV7/KJ7*100,1)</f>
        <v>#DIV/0!</v>
      </c>
      <c r="KW8" s="60" t="e">
        <f t="shared" ref="KW8" si="378">ROUND(KW7/KK7*100,1)</f>
        <v>#DIV/0!</v>
      </c>
      <c r="KX8" s="60" t="e">
        <f t="shared" ref="KX8" si="379">ROUND(KX7/KL7*100,1)</f>
        <v>#DIV/0!</v>
      </c>
      <c r="KY8" s="60" t="e">
        <f t="shared" ref="KY8" si="380">ROUND(KY7/KM7*100,1)</f>
        <v>#DIV/0!</v>
      </c>
      <c r="KZ8" s="60" t="e">
        <f t="shared" ref="KZ8" si="381">ROUND(KZ7/KN7*100,1)</f>
        <v>#DIV/0!</v>
      </c>
      <c r="LA8" s="60" t="e">
        <f t="shared" ref="LA8" si="382">ROUND(LA7/KO7*100,1)</f>
        <v>#DIV/0!</v>
      </c>
      <c r="LB8" s="60" t="e">
        <f t="shared" ref="LB8" si="383">ROUND(LB7/KP7*100,1)</f>
        <v>#DIV/0!</v>
      </c>
      <c r="LC8" s="60" t="e">
        <f t="shared" ref="LC8" si="384">ROUND(LC7/KQ7*100,1)</f>
        <v>#DIV/0!</v>
      </c>
      <c r="LD8" s="377" t="e">
        <f t="shared" ref="LD8" si="385">ROUND(LD7/KR7*100,1)</f>
        <v>#DIV/0!</v>
      </c>
      <c r="LE8" s="379" t="e">
        <f t="shared" ref="LE8" si="386">ROUND(LE7/KS7*100,1)</f>
        <v>#DIV/0!</v>
      </c>
      <c r="LF8" s="60" t="e">
        <f t="shared" ref="LF8" si="387">ROUND(LF7/KT7*100,1)</f>
        <v>#DIV/0!</v>
      </c>
      <c r="LG8" s="60" t="e">
        <f t="shared" ref="LG8" si="388">ROUND(LG7/KU7*100,1)</f>
        <v>#DIV/0!</v>
      </c>
      <c r="LH8" s="60" t="e">
        <f t="shared" ref="LH8" si="389">ROUND(LH7/KV7*100,1)</f>
        <v>#DIV/0!</v>
      </c>
      <c r="LI8" s="60" t="e">
        <f t="shared" ref="LI8" si="390">ROUND(LI7/KW7*100,1)</f>
        <v>#DIV/0!</v>
      </c>
      <c r="LJ8" s="60" t="e">
        <f t="shared" ref="LJ8" si="391">ROUND(LJ7/KX7*100,1)</f>
        <v>#DIV/0!</v>
      </c>
      <c r="LK8" s="60" t="e">
        <f t="shared" ref="LK8" si="392">ROUND(LK7/KY7*100,1)</f>
        <v>#DIV/0!</v>
      </c>
      <c r="LL8" s="60" t="e">
        <f t="shared" ref="LL8" si="393">ROUND(LL7/KZ7*100,1)</f>
        <v>#DIV/0!</v>
      </c>
      <c r="LM8" s="60" t="e">
        <f t="shared" ref="LM8" si="394">ROUND(LM7/LA7*100,1)</f>
        <v>#DIV/0!</v>
      </c>
      <c r="LN8" s="60" t="e">
        <f t="shared" ref="LN8" si="395">ROUND(LN7/LB7*100,1)</f>
        <v>#DIV/0!</v>
      </c>
      <c r="LO8" s="60" t="e">
        <f t="shared" ref="LO8" si="396">ROUND(LO7/LC7*100,1)</f>
        <v>#DIV/0!</v>
      </c>
      <c r="LP8" s="377" t="e">
        <f t="shared" ref="LP8" si="397">ROUND(LP7/LD7*100,1)</f>
        <v>#DIV/0!</v>
      </c>
      <c r="LQ8" s="379" t="e">
        <f t="shared" ref="LQ8" si="398">ROUND(LQ7/LE7*100,1)</f>
        <v>#DIV/0!</v>
      </c>
      <c r="LR8" s="60" t="e">
        <f t="shared" ref="LR8" si="399">ROUND(LR7/LF7*100,1)</f>
        <v>#DIV/0!</v>
      </c>
      <c r="LS8" s="60" t="e">
        <f t="shared" ref="LS8" si="400">ROUND(LS7/LG7*100,1)</f>
        <v>#DIV/0!</v>
      </c>
      <c r="LT8" s="60" t="e">
        <f t="shared" ref="LT8" si="401">ROUND(LT7/LH7*100,1)</f>
        <v>#DIV/0!</v>
      </c>
      <c r="LU8" s="60" t="e">
        <f t="shared" ref="LU8" si="402">ROUND(LU7/LI7*100,1)</f>
        <v>#DIV/0!</v>
      </c>
      <c r="LV8" s="60" t="e">
        <f t="shared" ref="LV8" si="403">ROUND(LV7/LJ7*100,1)</f>
        <v>#DIV/0!</v>
      </c>
      <c r="LW8" s="60" t="e">
        <f t="shared" ref="LW8" si="404">ROUND(LW7/LK7*100,1)</f>
        <v>#DIV/0!</v>
      </c>
      <c r="LX8" s="60" t="e">
        <f t="shared" ref="LX8" si="405">ROUND(LX7/LL7*100,1)</f>
        <v>#DIV/0!</v>
      </c>
      <c r="LY8" s="60" t="e">
        <f t="shared" ref="LY8" si="406">ROUND(LY7/LM7*100,1)</f>
        <v>#DIV/0!</v>
      </c>
      <c r="LZ8" s="60" t="e">
        <f t="shared" ref="LZ8" si="407">ROUND(LZ7/LN7*100,1)</f>
        <v>#DIV/0!</v>
      </c>
      <c r="MA8" s="60" t="e">
        <f t="shared" ref="MA8" si="408">ROUND(MA7/LO7*100,1)</f>
        <v>#DIV/0!</v>
      </c>
      <c r="MB8" s="377" t="e">
        <f t="shared" ref="MB8" si="409">ROUND(MB7/LP7*100,1)</f>
        <v>#DIV/0!</v>
      </c>
      <c r="MC8" s="379" t="e">
        <f t="shared" ref="MC8" si="410">ROUND(MC7/LQ7*100,1)</f>
        <v>#DIV/0!</v>
      </c>
      <c r="MD8" s="60" t="e">
        <f t="shared" ref="MD8" si="411">ROUND(MD7/LR7*100,1)</f>
        <v>#DIV/0!</v>
      </c>
      <c r="ME8" s="60" t="e">
        <f t="shared" ref="ME8" si="412">ROUND(ME7/LS7*100,1)</f>
        <v>#DIV/0!</v>
      </c>
      <c r="MF8" s="60" t="e">
        <f t="shared" ref="MF8" si="413">ROUND(MF7/LT7*100,1)</f>
        <v>#DIV/0!</v>
      </c>
      <c r="MG8" s="60" t="e">
        <f t="shared" ref="MG8" si="414">ROUND(MG7/LU7*100,1)</f>
        <v>#DIV/0!</v>
      </c>
      <c r="MH8" s="60" t="e">
        <f t="shared" ref="MH8" si="415">ROUND(MH7/LV7*100,1)</f>
        <v>#DIV/0!</v>
      </c>
      <c r="MI8" s="60" t="e">
        <f t="shared" ref="MI8" si="416">ROUND(MI7/LW7*100,1)</f>
        <v>#DIV/0!</v>
      </c>
      <c r="MJ8" s="60" t="e">
        <f t="shared" ref="MJ8" si="417">ROUND(MJ7/LX7*100,1)</f>
        <v>#DIV/0!</v>
      </c>
      <c r="MK8" s="60" t="e">
        <f t="shared" ref="MK8" si="418">ROUND(MK7/LY7*100,1)</f>
        <v>#DIV/0!</v>
      </c>
      <c r="ML8" s="60" t="e">
        <f t="shared" ref="ML8" si="419">ROUND(ML7/LZ7*100,1)</f>
        <v>#DIV/0!</v>
      </c>
      <c r="MM8" s="60" t="e">
        <f t="shared" ref="MM8" si="420">ROUND(MM7/MA7*100,1)</f>
        <v>#DIV/0!</v>
      </c>
      <c r="MN8" s="377" t="e">
        <f t="shared" ref="MN8" si="421">ROUND(MN7/MB7*100,1)</f>
        <v>#DIV/0!</v>
      </c>
      <c r="MO8" s="379" t="e">
        <f t="shared" ref="MO8" si="422">ROUND(MO7/MC7*100,1)</f>
        <v>#DIV/0!</v>
      </c>
      <c r="MP8" s="60" t="e">
        <f t="shared" ref="MP8" si="423">ROUND(MP7/MD7*100,1)</f>
        <v>#DIV/0!</v>
      </c>
      <c r="MQ8" s="60" t="e">
        <f t="shared" ref="MQ8" si="424">ROUND(MQ7/ME7*100,1)</f>
        <v>#DIV/0!</v>
      </c>
      <c r="MR8" s="60" t="e">
        <f t="shared" ref="MR8" si="425">ROUND(MR7/MF7*100,1)</f>
        <v>#DIV/0!</v>
      </c>
      <c r="MS8" s="60" t="e">
        <f t="shared" ref="MS8" si="426">ROUND(MS7/MG7*100,1)</f>
        <v>#DIV/0!</v>
      </c>
      <c r="MT8" s="60" t="e">
        <f t="shared" ref="MT8" si="427">ROUND(MT7/MH7*100,1)</f>
        <v>#DIV/0!</v>
      </c>
      <c r="MU8" s="60" t="e">
        <f t="shared" ref="MU8" si="428">ROUND(MU7/MI7*100,1)</f>
        <v>#DIV/0!</v>
      </c>
      <c r="MV8" s="60" t="e">
        <f t="shared" ref="MV8" si="429">ROUND(MV7/MJ7*100,1)</f>
        <v>#DIV/0!</v>
      </c>
      <c r="MW8" s="60" t="e">
        <f t="shared" ref="MW8" si="430">ROUND(MW7/MK7*100,1)</f>
        <v>#DIV/0!</v>
      </c>
      <c r="MX8" s="60" t="e">
        <f t="shared" ref="MX8" si="431">ROUND(MX7/ML7*100,1)</f>
        <v>#DIV/0!</v>
      </c>
      <c r="MY8" s="60" t="e">
        <f t="shared" ref="MY8" si="432">ROUND(MY7/MM7*100,1)</f>
        <v>#DIV/0!</v>
      </c>
      <c r="MZ8" s="377" t="e">
        <f t="shared" ref="MZ8" si="433">ROUND(MZ7/MN7*100,1)</f>
        <v>#DIV/0!</v>
      </c>
      <c r="NA8" s="379" t="e">
        <f t="shared" ref="NA8" si="434">ROUND(NA7/MO7*100,1)</f>
        <v>#DIV/0!</v>
      </c>
      <c r="NB8" s="60" t="e">
        <f t="shared" ref="NB8" si="435">ROUND(NB7/MP7*100,1)</f>
        <v>#DIV/0!</v>
      </c>
      <c r="NC8" s="60" t="e">
        <f t="shared" ref="NC8" si="436">ROUND(NC7/MQ7*100,1)</f>
        <v>#DIV/0!</v>
      </c>
      <c r="ND8" s="60" t="e">
        <f t="shared" ref="ND8" si="437">ROUND(ND7/MR7*100,1)</f>
        <v>#DIV/0!</v>
      </c>
      <c r="NE8" s="60" t="e">
        <f t="shared" ref="NE8" si="438">ROUND(NE7/MS7*100,1)</f>
        <v>#DIV/0!</v>
      </c>
      <c r="NF8" s="60" t="e">
        <f t="shared" ref="NF8" si="439">ROUND(NF7/MT7*100,1)</f>
        <v>#DIV/0!</v>
      </c>
      <c r="NG8" s="60" t="e">
        <f t="shared" ref="NG8" si="440">ROUND(NG7/MU7*100,1)</f>
        <v>#DIV/0!</v>
      </c>
      <c r="NH8" s="60" t="e">
        <f t="shared" ref="NH8" si="441">ROUND(NH7/MV7*100,1)</f>
        <v>#DIV/0!</v>
      </c>
      <c r="NI8" s="60" t="e">
        <f t="shared" ref="NI8" si="442">ROUND(NI7/MW7*100,1)</f>
        <v>#DIV/0!</v>
      </c>
      <c r="NJ8" s="60" t="e">
        <f t="shared" ref="NJ8" si="443">ROUND(NJ7/MX7*100,1)</f>
        <v>#DIV/0!</v>
      </c>
      <c r="NK8" s="60" t="e">
        <f t="shared" ref="NK8" si="444">ROUND(NK7/MY7*100,1)</f>
        <v>#DIV/0!</v>
      </c>
      <c r="NL8" s="377" t="e">
        <f t="shared" ref="NL8" si="445">ROUND(NL7/MZ7*100,1)</f>
        <v>#DIV/0!</v>
      </c>
      <c r="NM8" s="379" t="e">
        <f t="shared" ref="NM8" si="446">ROUND(NM7/NA7*100,1)</f>
        <v>#DIV/0!</v>
      </c>
      <c r="NN8" s="60" t="e">
        <f t="shared" ref="NN8" si="447">ROUND(NN7/NB7*100,1)</f>
        <v>#DIV/0!</v>
      </c>
      <c r="NO8" s="60" t="e">
        <f t="shared" ref="NO8" si="448">ROUND(NO7/NC7*100,1)</f>
        <v>#DIV/0!</v>
      </c>
      <c r="NP8" s="60" t="e">
        <f t="shared" ref="NP8" si="449">ROUND(NP7/ND7*100,1)</f>
        <v>#DIV/0!</v>
      </c>
      <c r="NQ8" s="60" t="e">
        <f t="shared" ref="NQ8" si="450">ROUND(NQ7/NE7*100,1)</f>
        <v>#DIV/0!</v>
      </c>
      <c r="NR8" s="60" t="e">
        <f t="shared" ref="NR8" si="451">ROUND(NR7/NF7*100,1)</f>
        <v>#DIV/0!</v>
      </c>
      <c r="NS8" s="60" t="e">
        <f t="shared" ref="NS8" si="452">ROUND(NS7/NG7*100,1)</f>
        <v>#DIV/0!</v>
      </c>
      <c r="NT8" s="60" t="e">
        <f t="shared" ref="NT8" si="453">ROUND(NT7/NH7*100,1)</f>
        <v>#DIV/0!</v>
      </c>
      <c r="NU8" s="60" t="e">
        <f t="shared" ref="NU8" si="454">ROUND(NU7/NI7*100,1)</f>
        <v>#DIV/0!</v>
      </c>
      <c r="NV8" s="60" t="e">
        <f t="shared" ref="NV8" si="455">ROUND(NV7/NJ7*100,1)</f>
        <v>#DIV/0!</v>
      </c>
      <c r="NW8" s="60" t="e">
        <f t="shared" ref="NW8" si="456">ROUND(NW7/NK7*100,1)</f>
        <v>#DIV/0!</v>
      </c>
      <c r="NX8" s="377" t="e">
        <f t="shared" ref="NX8" si="457">ROUND(NX7/NL7*100,1)</f>
        <v>#DIV/0!</v>
      </c>
      <c r="NY8" s="379" t="e">
        <f t="shared" ref="NY8" si="458">ROUND(NY7/NM7*100,1)</f>
        <v>#DIV/0!</v>
      </c>
      <c r="NZ8" s="60" t="e">
        <f t="shared" ref="NZ8" si="459">ROUND(NZ7/NN7*100,1)</f>
        <v>#DIV/0!</v>
      </c>
      <c r="OA8" s="60" t="e">
        <f t="shared" ref="OA8" si="460">ROUND(OA7/NO7*100,1)</f>
        <v>#DIV/0!</v>
      </c>
      <c r="OB8" s="60" t="e">
        <f t="shared" ref="OB8" si="461">ROUND(OB7/NP7*100,1)</f>
        <v>#DIV/0!</v>
      </c>
      <c r="OC8" s="60" t="e">
        <f t="shared" ref="OC8" si="462">ROUND(OC7/NQ7*100,1)</f>
        <v>#DIV/0!</v>
      </c>
      <c r="OD8" s="60" t="e">
        <f t="shared" ref="OD8" si="463">ROUND(OD7/NR7*100,1)</f>
        <v>#DIV/0!</v>
      </c>
      <c r="OE8" s="60" t="e">
        <f t="shared" ref="OE8" si="464">ROUND(OE7/NS7*100,1)</f>
        <v>#DIV/0!</v>
      </c>
      <c r="OF8" s="60" t="e">
        <f t="shared" ref="OF8" si="465">ROUND(OF7/NT7*100,1)</f>
        <v>#DIV/0!</v>
      </c>
      <c r="OG8" s="60" t="e">
        <f t="shared" ref="OG8" si="466">ROUND(OG7/NU7*100,1)</f>
        <v>#DIV/0!</v>
      </c>
      <c r="OH8" s="60" t="e">
        <f t="shared" ref="OH8" si="467">ROUND(OH7/NV7*100,1)</f>
        <v>#DIV/0!</v>
      </c>
      <c r="OI8" s="60" t="e">
        <f t="shared" ref="OI8" si="468">ROUND(OI7/NW7*100,1)</f>
        <v>#DIV/0!</v>
      </c>
      <c r="OJ8" s="377" t="e">
        <f t="shared" ref="OJ8" si="469">ROUND(OJ7/NX7*100,1)</f>
        <v>#DIV/0!</v>
      </c>
      <c r="OK8" s="379" t="e">
        <f t="shared" ref="OK8" si="470">ROUND(OK7/NY7*100,1)</f>
        <v>#DIV/0!</v>
      </c>
      <c r="OL8" s="60" t="e">
        <f t="shared" ref="OL8" si="471">ROUND(OL7/NZ7*100,1)</f>
        <v>#DIV/0!</v>
      </c>
      <c r="OM8" s="60" t="e">
        <f t="shared" ref="OM8" si="472">ROUND(OM7/OA7*100,1)</f>
        <v>#DIV/0!</v>
      </c>
      <c r="ON8" s="60" t="e">
        <f t="shared" ref="ON8" si="473">ROUND(ON7/OB7*100,1)</f>
        <v>#DIV/0!</v>
      </c>
      <c r="OO8" s="60" t="e">
        <f t="shared" ref="OO8" si="474">ROUND(OO7/OC7*100,1)</f>
        <v>#DIV/0!</v>
      </c>
      <c r="OP8" s="60" t="e">
        <f t="shared" ref="OP8" si="475">ROUND(OP7/OD7*100,1)</f>
        <v>#DIV/0!</v>
      </c>
      <c r="OQ8" s="60" t="e">
        <f t="shared" ref="OQ8" si="476">ROUND(OQ7/OE7*100,1)</f>
        <v>#DIV/0!</v>
      </c>
      <c r="OR8" s="60" t="e">
        <f t="shared" ref="OR8" si="477">ROUND(OR7/OF7*100,1)</f>
        <v>#DIV/0!</v>
      </c>
      <c r="OS8" s="60" t="e">
        <f t="shared" ref="OS8" si="478">ROUND(OS7/OG7*100,1)</f>
        <v>#DIV/0!</v>
      </c>
      <c r="OT8" s="60" t="e">
        <f t="shared" ref="OT8" si="479">ROUND(OT7/OH7*100,1)</f>
        <v>#DIV/0!</v>
      </c>
      <c r="OU8" s="60" t="e">
        <f t="shared" ref="OU8" si="480">ROUND(OU7/OI7*100,1)</f>
        <v>#DIV/0!</v>
      </c>
      <c r="OV8" s="377" t="e">
        <f t="shared" ref="OV8" si="481">ROUND(OV7/OJ7*100,1)</f>
        <v>#DIV/0!</v>
      </c>
      <c r="OW8" s="379" t="e">
        <f t="shared" ref="OW8" si="482">ROUND(OW7/OK7*100,1)</f>
        <v>#DIV/0!</v>
      </c>
      <c r="OX8" s="60" t="e">
        <f t="shared" ref="OX8" si="483">ROUND(OX7/OL7*100,1)</f>
        <v>#DIV/0!</v>
      </c>
      <c r="OY8" s="60" t="e">
        <f t="shared" ref="OY8" si="484">ROUND(OY7/OM7*100,1)</f>
        <v>#DIV/0!</v>
      </c>
      <c r="OZ8" s="60" t="e">
        <f t="shared" ref="OZ8" si="485">ROUND(OZ7/ON7*100,1)</f>
        <v>#DIV/0!</v>
      </c>
      <c r="PA8" s="60" t="e">
        <f t="shared" ref="PA8" si="486">ROUND(PA7/OO7*100,1)</f>
        <v>#DIV/0!</v>
      </c>
      <c r="PB8" s="60" t="e">
        <f t="shared" ref="PB8" si="487">ROUND(PB7/OP7*100,1)</f>
        <v>#DIV/0!</v>
      </c>
      <c r="PC8" s="60" t="e">
        <f t="shared" ref="PC8" si="488">ROUND(PC7/OQ7*100,1)</f>
        <v>#DIV/0!</v>
      </c>
      <c r="PD8" s="60" t="e">
        <f t="shared" ref="PD8" si="489">ROUND(PD7/OR7*100,1)</f>
        <v>#DIV/0!</v>
      </c>
      <c r="PE8" s="60" t="e">
        <f t="shared" ref="PE8" si="490">ROUND(PE7/OS7*100,1)</f>
        <v>#DIV/0!</v>
      </c>
      <c r="PF8" s="60" t="e">
        <f t="shared" ref="PF8" si="491">ROUND(PF7/OT7*100,1)</f>
        <v>#DIV/0!</v>
      </c>
      <c r="PG8" s="60" t="e">
        <f t="shared" ref="PG8" si="492">ROUND(PG7/OU7*100,1)</f>
        <v>#DIV/0!</v>
      </c>
      <c r="PH8" s="377" t="e">
        <f t="shared" ref="PH8" si="493">ROUND(PH7/OV7*100,1)</f>
        <v>#DIV/0!</v>
      </c>
      <c r="PI8" s="379" t="e">
        <f t="shared" ref="PI8" si="494">ROUND(PI7/OW7*100,1)</f>
        <v>#DIV/0!</v>
      </c>
    </row>
    <row r="9" spans="2:425" hidden="1">
      <c r="B9" s="65"/>
      <c r="C9" s="65"/>
      <c r="D9" s="66"/>
      <c r="E9" s="67"/>
      <c r="F9" s="63" t="e">
        <f>ROUNDDOWN(E8,0)&amp;"."</f>
        <v>#DIV/0!</v>
      </c>
      <c r="G9" s="64" t="e">
        <f>ROUND((+E8-ROUNDDOWN(E8,0))*10,0)</f>
        <v>#DIV/0!</v>
      </c>
      <c r="H9" s="377"/>
      <c r="I9" s="67"/>
      <c r="J9" s="67"/>
      <c r="K9" s="67"/>
      <c r="L9" s="67"/>
      <c r="M9" s="67"/>
      <c r="N9" s="67"/>
      <c r="O9" s="67"/>
      <c r="P9" s="67"/>
      <c r="Q9" s="67"/>
      <c r="R9" s="67"/>
      <c r="S9" s="67"/>
      <c r="T9" s="67"/>
      <c r="U9" s="67"/>
      <c r="V9" s="67"/>
      <c r="W9" s="67"/>
      <c r="X9" s="67"/>
      <c r="Y9" s="67"/>
      <c r="Z9" s="67"/>
      <c r="AA9" s="67"/>
      <c r="AB9" s="67"/>
      <c r="AC9" s="67"/>
      <c r="AD9" s="62"/>
      <c r="AE9" s="62"/>
      <c r="AF9" s="62"/>
      <c r="AG9" s="62"/>
      <c r="AH9" s="62"/>
      <c r="AI9" s="62"/>
      <c r="AJ9" s="62"/>
      <c r="AK9" s="62"/>
      <c r="AL9" s="62"/>
      <c r="AM9" s="62"/>
      <c r="AN9" s="62"/>
      <c r="AO9" s="378"/>
      <c r="AP9" s="67"/>
      <c r="AQ9" s="67"/>
      <c r="AR9" s="67"/>
      <c r="AS9" s="67"/>
      <c r="AT9" s="67"/>
      <c r="AU9" s="67"/>
      <c r="AV9" s="67"/>
      <c r="AW9" s="67"/>
      <c r="AX9" s="67"/>
      <c r="AY9" s="67"/>
      <c r="AZ9" s="67"/>
      <c r="BA9" s="382"/>
      <c r="BB9" s="67"/>
      <c r="BC9" s="67"/>
      <c r="BD9" s="67"/>
      <c r="BE9" s="67"/>
      <c r="BF9" s="67"/>
      <c r="BG9" s="67"/>
      <c r="BH9" s="67"/>
      <c r="BI9" s="67"/>
      <c r="BJ9" s="67"/>
      <c r="BK9" s="67"/>
      <c r="BL9" s="67"/>
      <c r="BM9" s="382"/>
      <c r="BN9" s="67"/>
      <c r="BO9" s="67"/>
      <c r="BP9" s="67"/>
      <c r="BQ9" s="67"/>
      <c r="BR9" s="67"/>
      <c r="BS9" s="67"/>
      <c r="BT9" s="67"/>
      <c r="BU9" s="67"/>
      <c r="BV9" s="67"/>
      <c r="BW9" s="67"/>
      <c r="BX9" s="67"/>
      <c r="BY9" s="382"/>
      <c r="BZ9" s="67"/>
      <c r="CA9" s="67"/>
      <c r="CB9" s="67"/>
      <c r="CC9" s="67"/>
      <c r="CD9" s="67"/>
      <c r="CE9" s="67"/>
      <c r="CF9" s="67"/>
      <c r="CG9" s="67"/>
      <c r="CH9" s="67"/>
      <c r="CI9" s="67"/>
      <c r="CJ9" s="67"/>
      <c r="CK9" s="382"/>
      <c r="CL9" s="67"/>
      <c r="CM9" s="67"/>
      <c r="CN9" s="67"/>
      <c r="CO9" s="67"/>
      <c r="CP9" s="67"/>
      <c r="CQ9" s="67"/>
      <c r="CR9" s="67"/>
      <c r="CS9" s="67"/>
      <c r="CT9" s="67"/>
      <c r="CU9" s="67"/>
      <c r="CV9" s="67"/>
      <c r="CW9" s="382"/>
      <c r="CX9" s="67"/>
      <c r="CY9" s="67"/>
      <c r="CZ9" s="67"/>
      <c r="DA9" s="67"/>
      <c r="DB9" s="67"/>
      <c r="DC9" s="67"/>
      <c r="DD9" s="67"/>
      <c r="DE9" s="67"/>
      <c r="DF9" s="67"/>
      <c r="DG9" s="67"/>
      <c r="DH9" s="67"/>
      <c r="DI9" s="382"/>
      <c r="DJ9" s="67"/>
      <c r="DK9" s="67"/>
      <c r="DL9" s="67"/>
      <c r="DM9" s="67"/>
      <c r="DN9" s="67"/>
      <c r="DO9" s="67"/>
      <c r="DP9" s="67"/>
      <c r="DQ9" s="67"/>
      <c r="DR9" s="67"/>
      <c r="DS9" s="67"/>
      <c r="DT9" s="67"/>
      <c r="DU9" s="382"/>
      <c r="DV9" s="67"/>
      <c r="DW9" s="67"/>
      <c r="DX9" s="67"/>
      <c r="DY9" s="67"/>
      <c r="DZ9" s="67"/>
      <c r="EA9" s="67"/>
      <c r="EB9" s="67"/>
      <c r="EC9" s="67"/>
      <c r="ED9" s="67"/>
      <c r="EE9" s="67"/>
      <c r="EF9" s="67"/>
      <c r="EG9" s="382"/>
      <c r="EH9" s="67"/>
      <c r="EI9" s="67"/>
      <c r="EJ9" s="67"/>
      <c r="EK9" s="67"/>
      <c r="EL9" s="67"/>
      <c r="EM9" s="67"/>
      <c r="EN9" s="67"/>
      <c r="EO9" s="67"/>
      <c r="EP9" s="67"/>
      <c r="EQ9" s="67"/>
      <c r="ER9" s="67"/>
      <c r="ES9" s="382"/>
      <c r="ET9" s="67"/>
      <c r="EU9" s="67"/>
      <c r="EV9" s="67"/>
      <c r="EW9" s="67"/>
      <c r="EX9" s="67"/>
      <c r="EY9" s="67"/>
      <c r="EZ9" s="67"/>
      <c r="FA9" s="67"/>
      <c r="FB9" s="67"/>
      <c r="FC9" s="67"/>
      <c r="FD9" s="67"/>
      <c r="FE9" s="382"/>
      <c r="FF9" s="67"/>
      <c r="FG9" s="67"/>
      <c r="FH9" s="67"/>
      <c r="FI9" s="67"/>
      <c r="FJ9" s="67"/>
      <c r="FK9" s="67"/>
      <c r="FL9" s="67"/>
      <c r="FM9" s="67"/>
      <c r="FN9" s="67"/>
      <c r="FO9" s="67"/>
      <c r="FP9" s="67"/>
      <c r="FQ9" s="382"/>
      <c r="FR9" s="67"/>
      <c r="FS9" s="67"/>
      <c r="FT9" s="67"/>
      <c r="FU9" s="67"/>
      <c r="FV9" s="67"/>
      <c r="FW9" s="67"/>
      <c r="FX9" s="67"/>
      <c r="FY9" s="67"/>
      <c r="FZ9" s="67"/>
      <c r="GA9" s="67"/>
      <c r="GB9" s="67"/>
      <c r="GC9" s="382"/>
      <c r="GD9" s="67"/>
      <c r="GE9" s="67"/>
      <c r="GF9" s="67"/>
      <c r="GG9" s="67"/>
      <c r="GH9" s="67"/>
      <c r="GI9" s="67"/>
      <c r="GJ9" s="67"/>
      <c r="GK9" s="67"/>
      <c r="GL9" s="67"/>
      <c r="GM9" s="67"/>
      <c r="GN9" s="67"/>
      <c r="GO9" s="382"/>
      <c r="GP9" s="67"/>
      <c r="GQ9" s="67"/>
      <c r="GR9" s="67"/>
      <c r="GS9" s="67"/>
      <c r="GT9" s="67"/>
      <c r="GU9" s="67"/>
      <c r="GV9" s="67"/>
      <c r="GW9" s="67"/>
      <c r="GX9" s="67"/>
      <c r="GY9" s="67"/>
      <c r="GZ9" s="67"/>
      <c r="HA9" s="382"/>
      <c r="HB9" s="67"/>
      <c r="HC9" s="67"/>
      <c r="HD9" s="67"/>
      <c r="HE9" s="67"/>
      <c r="HF9" s="67"/>
      <c r="HG9" s="67"/>
      <c r="HH9" s="67"/>
      <c r="HI9" s="67"/>
      <c r="HJ9" s="67"/>
      <c r="HK9" s="67"/>
      <c r="HL9" s="67"/>
      <c r="HM9" s="382"/>
      <c r="HN9" s="67"/>
      <c r="HO9" s="67"/>
      <c r="HP9" s="67"/>
      <c r="HQ9" s="67"/>
      <c r="HR9" s="67"/>
      <c r="HS9" s="67"/>
      <c r="HT9" s="67"/>
      <c r="HU9" s="67"/>
      <c r="HV9" s="67"/>
      <c r="HW9" s="67"/>
      <c r="HX9" s="67"/>
      <c r="HY9" s="382"/>
      <c r="HZ9" s="67"/>
      <c r="IA9" s="67"/>
      <c r="IB9" s="67"/>
      <c r="IC9" s="67"/>
      <c r="ID9" s="67"/>
      <c r="IE9" s="67"/>
      <c r="IF9" s="67"/>
      <c r="IG9" s="67"/>
      <c r="IH9" s="67"/>
      <c r="II9" s="67"/>
      <c r="IJ9" s="67"/>
      <c r="IK9" s="382"/>
      <c r="IL9" s="67"/>
      <c r="IM9" s="67"/>
      <c r="IN9" s="67"/>
      <c r="IO9" s="67"/>
      <c r="IP9" s="67"/>
      <c r="IQ9" s="67"/>
      <c r="IR9" s="67"/>
      <c r="IS9" s="67"/>
      <c r="IT9" s="67"/>
      <c r="IU9" s="67"/>
      <c r="IV9" s="67"/>
      <c r="IW9" s="382"/>
      <c r="IX9" s="67"/>
      <c r="IY9" s="67"/>
      <c r="IZ9" s="67"/>
      <c r="JA9" s="67"/>
      <c r="JB9" s="67"/>
      <c r="JC9" s="67"/>
      <c r="JD9" s="67"/>
      <c r="JE9" s="67"/>
      <c r="JF9" s="67"/>
      <c r="JG9" s="67"/>
      <c r="JH9" s="67"/>
      <c r="JI9" s="382"/>
      <c r="JJ9" s="67"/>
      <c r="JK9" s="67"/>
      <c r="JL9" s="67"/>
      <c r="JM9" s="67"/>
      <c r="JN9" s="67"/>
      <c r="JO9" s="67"/>
      <c r="JP9" s="67"/>
      <c r="JQ9" s="67"/>
      <c r="JR9" s="67"/>
      <c r="JS9" s="67"/>
      <c r="JT9" s="67"/>
      <c r="JU9" s="382"/>
      <c r="JV9" s="67"/>
      <c r="JW9" s="67"/>
      <c r="JX9" s="67"/>
      <c r="JY9" s="67"/>
      <c r="JZ9" s="67"/>
      <c r="KA9" s="67"/>
      <c r="KB9" s="67"/>
      <c r="KC9" s="67"/>
      <c r="KD9" s="67"/>
      <c r="KE9" s="67"/>
      <c r="KF9" s="67"/>
      <c r="KG9" s="382"/>
      <c r="KH9" s="67"/>
      <c r="KI9" s="67"/>
      <c r="KJ9" s="67"/>
      <c r="KK9" s="67"/>
      <c r="KL9" s="67"/>
      <c r="KM9" s="67"/>
      <c r="KN9" s="67"/>
      <c r="KO9" s="67"/>
      <c r="KP9" s="67"/>
      <c r="KQ9" s="67"/>
      <c r="KR9" s="67"/>
      <c r="KS9" s="382"/>
      <c r="KT9" s="67"/>
      <c r="KU9" s="67"/>
      <c r="KV9" s="67"/>
      <c r="KW9" s="67"/>
      <c r="KX9" s="67"/>
      <c r="KY9" s="67"/>
      <c r="KZ9" s="67"/>
      <c r="LA9" s="67"/>
      <c r="LB9" s="67"/>
      <c r="LC9" s="67"/>
      <c r="LD9" s="67"/>
      <c r="LE9" s="382"/>
      <c r="LF9" s="67"/>
      <c r="LG9" s="67"/>
      <c r="LH9" s="67"/>
      <c r="LI9" s="67"/>
      <c r="LJ9" s="67"/>
      <c r="LK9" s="67"/>
      <c r="LL9" s="67"/>
      <c r="LM9" s="67"/>
      <c r="LN9" s="67"/>
      <c r="LO9" s="67"/>
      <c r="LP9" s="67"/>
      <c r="LQ9" s="382"/>
      <c r="LR9" s="67"/>
      <c r="LS9" s="67"/>
      <c r="LT9" s="67"/>
      <c r="LU9" s="67"/>
      <c r="LV9" s="67"/>
      <c r="LW9" s="67"/>
      <c r="LX9" s="67"/>
      <c r="LY9" s="67"/>
      <c r="LZ9" s="67"/>
      <c r="MA9" s="67"/>
      <c r="MB9" s="67"/>
      <c r="MC9" s="382"/>
      <c r="MD9" s="67"/>
      <c r="ME9" s="67"/>
      <c r="MF9" s="67"/>
      <c r="MG9" s="67"/>
      <c r="MH9" s="67"/>
      <c r="MI9" s="67"/>
      <c r="MJ9" s="67"/>
      <c r="MK9" s="67"/>
      <c r="ML9" s="67"/>
      <c r="MM9" s="67"/>
      <c r="MN9" s="67"/>
      <c r="MO9" s="382"/>
      <c r="MP9" s="67"/>
      <c r="MQ9" s="67"/>
      <c r="MR9" s="67"/>
      <c r="MS9" s="67"/>
      <c r="MT9" s="67"/>
      <c r="MU9" s="67"/>
      <c r="MV9" s="67"/>
      <c r="MW9" s="67"/>
      <c r="MX9" s="67"/>
      <c r="MY9" s="67"/>
      <c r="MZ9" s="67"/>
      <c r="NA9" s="382"/>
      <c r="NB9" s="67"/>
      <c r="NC9" s="67"/>
      <c r="ND9" s="67"/>
      <c r="NE9" s="67"/>
      <c r="NF9" s="67"/>
      <c r="NG9" s="67"/>
      <c r="NH9" s="67"/>
      <c r="NI9" s="67"/>
      <c r="NJ9" s="67"/>
      <c r="NK9" s="67"/>
      <c r="NL9" s="67"/>
      <c r="NM9" s="382"/>
      <c r="NN9" s="67"/>
      <c r="NO9" s="67"/>
      <c r="NP9" s="67"/>
      <c r="NQ9" s="67"/>
      <c r="NR9" s="67"/>
      <c r="NS9" s="67"/>
      <c r="NT9" s="67"/>
      <c r="NU9" s="67"/>
      <c r="NV9" s="67"/>
      <c r="NW9" s="67"/>
      <c r="NX9" s="67"/>
      <c r="NY9" s="382"/>
      <c r="NZ9" s="67"/>
      <c r="OA9" s="67"/>
      <c r="OB9" s="67"/>
      <c r="OC9" s="67"/>
      <c r="OD9" s="67"/>
      <c r="OE9" s="67"/>
      <c r="OF9" s="67"/>
      <c r="OG9" s="67"/>
      <c r="OH9" s="67"/>
      <c r="OI9" s="67"/>
      <c r="OJ9" s="67"/>
      <c r="OK9" s="382"/>
      <c r="OL9" s="67"/>
      <c r="OM9" s="67"/>
      <c r="ON9" s="67"/>
      <c r="OO9" s="67"/>
      <c r="OP9" s="67"/>
      <c r="OQ9" s="67"/>
      <c r="OR9" s="67"/>
      <c r="OS9" s="67"/>
      <c r="OT9" s="67"/>
      <c r="OU9" s="67"/>
      <c r="OV9" s="67"/>
      <c r="OW9" s="382"/>
      <c r="OX9" s="67"/>
      <c r="OY9" s="67"/>
      <c r="OZ9" s="67"/>
      <c r="PA9" s="67"/>
      <c r="PB9" s="67"/>
      <c r="PC9" s="67"/>
      <c r="PD9" s="67"/>
      <c r="PE9" s="67"/>
      <c r="PF9" s="67"/>
      <c r="PG9" s="67"/>
      <c r="PH9" s="67"/>
      <c r="PI9" s="382"/>
    </row>
    <row r="10" spans="2:425">
      <c r="B10" s="68" t="s">
        <v>117</v>
      </c>
      <c r="C10" s="69"/>
      <c r="D10" s="70" t="s">
        <v>118</v>
      </c>
      <c r="E10" s="293">
        <v>24</v>
      </c>
      <c r="F10" s="72">
        <v>30</v>
      </c>
      <c r="G10" s="72">
        <v>38</v>
      </c>
      <c r="H10" s="72">
        <v>34</v>
      </c>
      <c r="I10" s="72">
        <v>45</v>
      </c>
      <c r="J10" s="72">
        <v>37</v>
      </c>
      <c r="K10" s="72">
        <v>38</v>
      </c>
      <c r="L10" s="72">
        <v>43</v>
      </c>
      <c r="M10" s="72">
        <v>28</v>
      </c>
      <c r="N10" s="72">
        <v>41</v>
      </c>
      <c r="O10" s="72">
        <v>45</v>
      </c>
      <c r="P10" s="72">
        <v>95</v>
      </c>
      <c r="Q10" s="73">
        <v>137</v>
      </c>
      <c r="R10" s="74">
        <v>54</v>
      </c>
      <c r="S10" s="74">
        <v>32</v>
      </c>
      <c r="T10" s="74">
        <v>39</v>
      </c>
      <c r="U10" s="74">
        <v>36</v>
      </c>
      <c r="V10" s="74">
        <v>38</v>
      </c>
      <c r="W10" s="74">
        <v>38</v>
      </c>
      <c r="X10" s="74">
        <v>41</v>
      </c>
      <c r="Y10" s="74">
        <v>27</v>
      </c>
      <c r="Z10" s="74">
        <v>35</v>
      </c>
      <c r="AA10" s="74">
        <v>46</v>
      </c>
      <c r="AB10" s="75">
        <v>43</v>
      </c>
      <c r="AC10" s="76">
        <v>42</v>
      </c>
      <c r="AD10" s="293">
        <v>33</v>
      </c>
      <c r="AE10" s="293">
        <v>37</v>
      </c>
      <c r="AF10" s="293">
        <v>41</v>
      </c>
      <c r="AG10" s="293">
        <v>37</v>
      </c>
      <c r="AH10" s="293">
        <v>46</v>
      </c>
      <c r="AI10" s="293">
        <v>44</v>
      </c>
      <c r="AJ10" s="293">
        <v>44</v>
      </c>
      <c r="AK10" s="293">
        <v>33</v>
      </c>
      <c r="AL10" s="293">
        <v>53</v>
      </c>
      <c r="AM10" s="293">
        <v>40</v>
      </c>
      <c r="AN10" s="300">
        <v>59</v>
      </c>
      <c r="AO10" s="301">
        <v>38</v>
      </c>
      <c r="AP10" s="293">
        <v>30</v>
      </c>
      <c r="AQ10" s="293">
        <v>43</v>
      </c>
      <c r="AR10" s="293">
        <v>47</v>
      </c>
      <c r="AS10" s="293">
        <v>36</v>
      </c>
      <c r="AT10" s="293">
        <v>54</v>
      </c>
      <c r="AU10" s="293">
        <v>49</v>
      </c>
      <c r="AV10" s="293">
        <v>33</v>
      </c>
      <c r="AW10" s="293">
        <v>44</v>
      </c>
      <c r="AX10" s="293">
        <v>51</v>
      </c>
      <c r="AY10" s="293">
        <v>42</v>
      </c>
      <c r="AZ10" s="300">
        <v>39</v>
      </c>
      <c r="BA10" s="301">
        <v>49</v>
      </c>
      <c r="BB10" s="293">
        <v>47</v>
      </c>
      <c r="BC10" s="293">
        <v>34</v>
      </c>
      <c r="BD10" s="293">
        <v>60</v>
      </c>
      <c r="BE10" s="293">
        <v>47</v>
      </c>
      <c r="BF10" s="293">
        <v>52</v>
      </c>
      <c r="BG10" s="293">
        <v>44</v>
      </c>
      <c r="BH10" s="293">
        <v>70</v>
      </c>
      <c r="BI10" s="293"/>
      <c r="BJ10" s="293"/>
      <c r="BK10" s="293"/>
      <c r="BL10" s="300"/>
      <c r="BM10" s="301"/>
      <c r="BN10" s="293"/>
      <c r="BO10" s="293"/>
      <c r="BP10" s="293"/>
      <c r="BQ10" s="293"/>
      <c r="BR10" s="293"/>
      <c r="BS10" s="293"/>
      <c r="BT10" s="293"/>
      <c r="BU10" s="293"/>
      <c r="BV10" s="293"/>
      <c r="BW10" s="293"/>
      <c r="BX10" s="300"/>
      <c r="BY10" s="301"/>
      <c r="BZ10" s="293"/>
      <c r="CA10" s="293"/>
      <c r="CB10" s="293"/>
      <c r="CC10" s="293"/>
      <c r="CD10" s="293"/>
      <c r="CE10" s="293"/>
      <c r="CF10" s="293"/>
      <c r="CG10" s="293"/>
      <c r="CH10" s="293"/>
      <c r="CI10" s="293"/>
      <c r="CJ10" s="300"/>
      <c r="CK10" s="301"/>
      <c r="CL10" s="293"/>
      <c r="CM10" s="293"/>
      <c r="CN10" s="293"/>
      <c r="CO10" s="293"/>
      <c r="CP10" s="293"/>
      <c r="CQ10" s="293"/>
      <c r="CR10" s="293"/>
      <c r="CS10" s="293"/>
      <c r="CT10" s="293"/>
      <c r="CU10" s="293"/>
      <c r="CV10" s="300"/>
      <c r="CW10" s="301"/>
      <c r="CX10" s="293">
        <v>42</v>
      </c>
      <c r="CY10" s="293">
        <v>45</v>
      </c>
      <c r="CZ10" s="293">
        <v>37</v>
      </c>
      <c r="DA10" s="293">
        <v>44</v>
      </c>
      <c r="DB10" s="293">
        <v>40</v>
      </c>
      <c r="DC10" s="293">
        <v>46</v>
      </c>
      <c r="DD10" s="293">
        <v>47</v>
      </c>
      <c r="DE10" s="293">
        <v>40</v>
      </c>
      <c r="DF10" s="293">
        <v>41</v>
      </c>
      <c r="DG10" s="293">
        <v>51</v>
      </c>
      <c r="DH10" s="300">
        <v>44</v>
      </c>
      <c r="DI10" s="301">
        <v>40</v>
      </c>
      <c r="DJ10" s="293">
        <v>35</v>
      </c>
      <c r="DK10" s="293">
        <v>44</v>
      </c>
      <c r="DL10" s="293">
        <v>52</v>
      </c>
      <c r="DM10" s="293">
        <v>46</v>
      </c>
      <c r="DN10" s="293">
        <v>31</v>
      </c>
      <c r="DO10" s="293">
        <v>37</v>
      </c>
      <c r="DP10" s="293">
        <v>64</v>
      </c>
      <c r="DQ10" s="293">
        <v>47</v>
      </c>
      <c r="DR10" s="293">
        <v>29</v>
      </c>
      <c r="DS10" s="293">
        <v>45</v>
      </c>
      <c r="DT10" s="300">
        <v>41</v>
      </c>
      <c r="DU10" s="301">
        <v>44</v>
      </c>
      <c r="DV10" s="293">
        <v>34</v>
      </c>
      <c r="DW10" s="293">
        <v>49</v>
      </c>
      <c r="DX10" s="293">
        <v>46</v>
      </c>
      <c r="DY10" s="293">
        <v>48</v>
      </c>
      <c r="DZ10" s="293">
        <v>41</v>
      </c>
      <c r="EA10" s="293">
        <v>57</v>
      </c>
      <c r="EB10" s="293">
        <v>58</v>
      </c>
      <c r="EC10" s="293">
        <v>44</v>
      </c>
      <c r="ED10" s="293">
        <v>36</v>
      </c>
      <c r="EE10" s="293">
        <v>48</v>
      </c>
      <c r="EF10" s="300">
        <v>41</v>
      </c>
      <c r="EG10" s="301">
        <v>40</v>
      </c>
      <c r="EH10" s="293">
        <v>37</v>
      </c>
      <c r="EI10" s="293">
        <v>44</v>
      </c>
      <c r="EJ10" s="293">
        <v>51</v>
      </c>
      <c r="EK10" s="293">
        <v>41</v>
      </c>
      <c r="EL10" s="293">
        <v>33</v>
      </c>
      <c r="EM10" s="293">
        <v>48</v>
      </c>
      <c r="EN10" s="293">
        <v>51</v>
      </c>
      <c r="EO10" s="293">
        <v>36</v>
      </c>
      <c r="EP10" s="293">
        <v>53</v>
      </c>
      <c r="EQ10" s="293">
        <v>64</v>
      </c>
      <c r="ER10" s="300">
        <v>50</v>
      </c>
      <c r="ES10" s="301">
        <v>66</v>
      </c>
      <c r="ET10" s="293">
        <v>27</v>
      </c>
      <c r="EU10" s="293">
        <v>41</v>
      </c>
      <c r="EV10" s="293">
        <v>40</v>
      </c>
      <c r="EW10" s="293">
        <v>43</v>
      </c>
      <c r="EX10" s="293">
        <v>39</v>
      </c>
      <c r="EY10" s="293">
        <v>51</v>
      </c>
      <c r="EZ10" s="293">
        <v>50</v>
      </c>
      <c r="FA10" s="293">
        <v>33</v>
      </c>
      <c r="FB10" s="293">
        <v>42</v>
      </c>
      <c r="FC10" s="293">
        <v>38</v>
      </c>
      <c r="FD10" s="300">
        <v>42</v>
      </c>
      <c r="FE10" s="301">
        <v>36</v>
      </c>
      <c r="FF10" s="293">
        <v>34</v>
      </c>
      <c r="FG10" s="293">
        <v>49</v>
      </c>
      <c r="FH10" s="293">
        <v>41</v>
      </c>
      <c r="FI10" s="293">
        <v>40</v>
      </c>
      <c r="FJ10" s="293">
        <v>34</v>
      </c>
      <c r="FK10" s="293">
        <v>26</v>
      </c>
      <c r="FL10" s="293">
        <v>42</v>
      </c>
      <c r="FM10" s="293">
        <v>27</v>
      </c>
      <c r="FN10" s="293">
        <v>37</v>
      </c>
      <c r="FO10" s="293">
        <v>38</v>
      </c>
      <c r="FP10" s="300">
        <v>35</v>
      </c>
      <c r="FQ10" s="301">
        <v>36</v>
      </c>
      <c r="FR10" s="293">
        <v>26</v>
      </c>
      <c r="FS10" s="293">
        <v>40</v>
      </c>
      <c r="FT10" s="293">
        <v>35</v>
      </c>
      <c r="FU10" s="293">
        <v>36</v>
      </c>
      <c r="FV10" s="293">
        <v>34</v>
      </c>
      <c r="FW10" s="293">
        <v>37</v>
      </c>
      <c r="FX10" s="293">
        <v>49</v>
      </c>
      <c r="FY10" s="293">
        <v>29</v>
      </c>
      <c r="FZ10" s="293">
        <v>31</v>
      </c>
      <c r="GA10" s="293">
        <v>40</v>
      </c>
      <c r="GB10" s="300">
        <v>43</v>
      </c>
      <c r="GC10" s="301">
        <v>37</v>
      </c>
      <c r="GD10" s="293">
        <v>33</v>
      </c>
      <c r="GE10" s="293">
        <v>38</v>
      </c>
      <c r="GF10" s="293">
        <v>45</v>
      </c>
      <c r="GG10" s="293">
        <v>36</v>
      </c>
      <c r="GH10" s="293">
        <v>44</v>
      </c>
      <c r="GI10" s="293">
        <v>40</v>
      </c>
      <c r="GJ10" s="293">
        <v>43</v>
      </c>
      <c r="GK10" s="293">
        <v>34</v>
      </c>
      <c r="GL10" s="293">
        <v>48</v>
      </c>
      <c r="GM10" s="293">
        <v>44</v>
      </c>
      <c r="GN10" s="300">
        <v>48</v>
      </c>
      <c r="GO10" s="301">
        <v>46</v>
      </c>
      <c r="GP10" s="293">
        <v>37</v>
      </c>
      <c r="GQ10" s="293">
        <v>38</v>
      </c>
      <c r="GR10" s="293">
        <v>38</v>
      </c>
      <c r="GS10" s="293">
        <v>43</v>
      </c>
      <c r="GT10" s="293">
        <v>34</v>
      </c>
      <c r="GU10" s="293">
        <v>31</v>
      </c>
      <c r="GV10" s="293">
        <v>35</v>
      </c>
      <c r="GW10" s="293">
        <v>30</v>
      </c>
      <c r="GX10" s="293">
        <v>35</v>
      </c>
      <c r="GY10" s="293">
        <v>39</v>
      </c>
      <c r="GZ10" s="300">
        <v>36</v>
      </c>
      <c r="HA10" s="301">
        <v>42</v>
      </c>
      <c r="HB10" s="293">
        <v>24</v>
      </c>
      <c r="HC10" s="293">
        <v>28</v>
      </c>
      <c r="HD10" s="293">
        <v>47</v>
      </c>
      <c r="HE10" s="293">
        <v>31</v>
      </c>
      <c r="HF10" s="293">
        <v>38</v>
      </c>
      <c r="HG10" s="293">
        <v>34</v>
      </c>
      <c r="HH10" s="293">
        <v>50</v>
      </c>
      <c r="HI10" s="293">
        <v>29</v>
      </c>
      <c r="HJ10" s="293">
        <v>31</v>
      </c>
      <c r="HK10" s="293">
        <v>28</v>
      </c>
      <c r="HL10" s="300">
        <v>36</v>
      </c>
      <c r="HM10" s="301">
        <v>33</v>
      </c>
      <c r="HN10" s="293">
        <v>24</v>
      </c>
      <c r="HO10" s="293">
        <v>30</v>
      </c>
      <c r="HP10" s="293">
        <v>40</v>
      </c>
      <c r="HQ10" s="293">
        <v>31</v>
      </c>
      <c r="HR10" s="293">
        <v>31</v>
      </c>
      <c r="HS10" s="293">
        <v>34</v>
      </c>
      <c r="HT10" s="293">
        <v>29</v>
      </c>
      <c r="HU10" s="293">
        <v>29</v>
      </c>
      <c r="HV10" s="293">
        <v>42</v>
      </c>
      <c r="HW10" s="293">
        <v>28</v>
      </c>
      <c r="HX10" s="300">
        <v>37</v>
      </c>
      <c r="HY10" s="301">
        <v>27</v>
      </c>
      <c r="HZ10" s="293">
        <v>33</v>
      </c>
      <c r="IA10" s="293">
        <v>33</v>
      </c>
      <c r="IB10" s="293">
        <v>32</v>
      </c>
      <c r="IC10" s="293">
        <v>37</v>
      </c>
      <c r="ID10" s="293">
        <v>24</v>
      </c>
      <c r="IE10" s="293">
        <v>35</v>
      </c>
      <c r="IF10" s="293">
        <v>40</v>
      </c>
      <c r="IG10" s="293">
        <v>24</v>
      </c>
      <c r="IH10" s="293">
        <v>40</v>
      </c>
      <c r="II10" s="293">
        <v>35</v>
      </c>
      <c r="IJ10" s="300">
        <v>29</v>
      </c>
      <c r="IK10" s="301">
        <v>30</v>
      </c>
      <c r="IL10" s="293">
        <v>25</v>
      </c>
      <c r="IM10" s="293">
        <v>32</v>
      </c>
      <c r="IN10" s="293">
        <v>26</v>
      </c>
      <c r="IO10" s="293">
        <v>46</v>
      </c>
      <c r="IP10" s="293">
        <v>31</v>
      </c>
      <c r="IQ10" s="293">
        <v>34</v>
      </c>
      <c r="IR10" s="293">
        <v>41</v>
      </c>
      <c r="IS10" s="293">
        <v>23</v>
      </c>
      <c r="IT10" s="293">
        <v>35</v>
      </c>
      <c r="IU10" s="293">
        <v>31</v>
      </c>
      <c r="IV10" s="300">
        <v>35</v>
      </c>
      <c r="IW10" s="301">
        <v>29</v>
      </c>
      <c r="IX10" s="293">
        <v>27</v>
      </c>
      <c r="IY10" s="293">
        <v>33</v>
      </c>
      <c r="IZ10" s="293">
        <v>37</v>
      </c>
      <c r="JA10" s="293">
        <v>36</v>
      </c>
      <c r="JB10" s="293">
        <v>28</v>
      </c>
      <c r="JC10" s="293">
        <v>31</v>
      </c>
      <c r="JD10" s="293">
        <v>33</v>
      </c>
      <c r="JE10" s="293">
        <v>24</v>
      </c>
      <c r="JF10" s="293">
        <v>28</v>
      </c>
      <c r="JG10" s="293">
        <v>37</v>
      </c>
      <c r="JH10" s="300">
        <v>28</v>
      </c>
      <c r="JI10" s="301">
        <v>29</v>
      </c>
      <c r="JJ10" s="293">
        <v>24</v>
      </c>
      <c r="JK10" s="293"/>
      <c r="JL10" s="293"/>
      <c r="JM10" s="293"/>
      <c r="JN10" s="293"/>
      <c r="JO10" s="293"/>
      <c r="JP10" s="293"/>
      <c r="JQ10" s="293"/>
      <c r="JR10" s="293"/>
      <c r="JS10" s="293"/>
      <c r="JT10" s="300"/>
      <c r="JU10" s="301"/>
      <c r="JV10" s="293"/>
      <c r="JW10" s="293"/>
      <c r="JX10" s="293"/>
      <c r="JY10" s="293"/>
      <c r="JZ10" s="293"/>
      <c r="KA10" s="293"/>
      <c r="KB10" s="293"/>
      <c r="KC10" s="293"/>
      <c r="KD10" s="293"/>
      <c r="KE10" s="293"/>
      <c r="KF10" s="300"/>
      <c r="KG10" s="301"/>
      <c r="KH10" s="293"/>
      <c r="KI10" s="293"/>
      <c r="KJ10" s="293"/>
      <c r="KK10" s="293"/>
      <c r="KL10" s="293"/>
      <c r="KM10" s="293"/>
      <c r="KN10" s="293"/>
      <c r="KO10" s="293"/>
      <c r="KP10" s="293"/>
      <c r="KQ10" s="293"/>
      <c r="KR10" s="300"/>
      <c r="KS10" s="301"/>
      <c r="KT10" s="293"/>
      <c r="KU10" s="293"/>
      <c r="KV10" s="293"/>
      <c r="KW10" s="293"/>
      <c r="KX10" s="293"/>
      <c r="KY10" s="293"/>
      <c r="KZ10" s="293"/>
      <c r="LA10" s="293"/>
      <c r="LB10" s="293"/>
      <c r="LC10" s="293"/>
      <c r="LD10" s="300"/>
      <c r="LE10" s="301"/>
      <c r="LF10" s="293"/>
      <c r="LG10" s="293"/>
      <c r="LH10" s="293"/>
      <c r="LI10" s="293"/>
      <c r="LJ10" s="293"/>
      <c r="LK10" s="293"/>
      <c r="LL10" s="293"/>
      <c r="LM10" s="293"/>
      <c r="LN10" s="293"/>
      <c r="LO10" s="293"/>
      <c r="LP10" s="300"/>
      <c r="LQ10" s="301"/>
      <c r="LR10" s="293"/>
      <c r="LS10" s="293"/>
      <c r="LT10" s="293"/>
      <c r="LU10" s="293"/>
      <c r="LV10" s="293"/>
      <c r="LW10" s="293"/>
      <c r="LX10" s="293"/>
      <c r="LY10" s="293"/>
      <c r="LZ10" s="293"/>
      <c r="MA10" s="293"/>
      <c r="MB10" s="300"/>
      <c r="MC10" s="301"/>
      <c r="MD10" s="293"/>
      <c r="ME10" s="293"/>
      <c r="MF10" s="293"/>
      <c r="MG10" s="293"/>
      <c r="MH10" s="293"/>
      <c r="MI10" s="293"/>
      <c r="MJ10" s="293"/>
      <c r="MK10" s="293"/>
      <c r="ML10" s="293"/>
      <c r="MM10" s="293"/>
      <c r="MN10" s="300"/>
      <c r="MO10" s="301"/>
      <c r="MP10" s="293"/>
      <c r="MQ10" s="293"/>
      <c r="MR10" s="293"/>
      <c r="MS10" s="293"/>
      <c r="MT10" s="293"/>
      <c r="MU10" s="293"/>
      <c r="MV10" s="293"/>
      <c r="MW10" s="293"/>
      <c r="MX10" s="293"/>
      <c r="MY10" s="293"/>
      <c r="MZ10" s="300"/>
      <c r="NA10" s="301"/>
      <c r="NB10" s="293"/>
      <c r="NC10" s="293"/>
      <c r="ND10" s="293"/>
      <c r="NE10" s="293"/>
      <c r="NF10" s="293"/>
      <c r="NG10" s="293"/>
      <c r="NH10" s="293"/>
      <c r="NI10" s="293"/>
      <c r="NJ10" s="293"/>
      <c r="NK10" s="293"/>
      <c r="NL10" s="300"/>
      <c r="NM10" s="301"/>
      <c r="NN10" s="293"/>
      <c r="NO10" s="293"/>
      <c r="NP10" s="293"/>
      <c r="NQ10" s="293"/>
      <c r="NR10" s="293"/>
      <c r="NS10" s="293"/>
      <c r="NT10" s="293"/>
      <c r="NU10" s="293"/>
      <c r="NV10" s="293"/>
      <c r="NW10" s="293"/>
      <c r="NX10" s="300"/>
      <c r="NY10" s="301"/>
      <c r="NZ10" s="293"/>
      <c r="OA10" s="293"/>
      <c r="OB10" s="293"/>
      <c r="OC10" s="293"/>
      <c r="OD10" s="293"/>
      <c r="OE10" s="293"/>
      <c r="OF10" s="293"/>
      <c r="OG10" s="293"/>
      <c r="OH10" s="293"/>
      <c r="OI10" s="293"/>
      <c r="OJ10" s="300"/>
      <c r="OK10" s="301"/>
      <c r="OL10" s="293"/>
      <c r="OM10" s="293"/>
      <c r="ON10" s="293"/>
      <c r="OO10" s="293"/>
      <c r="OP10" s="293"/>
      <c r="OQ10" s="293"/>
      <c r="OR10" s="293"/>
      <c r="OS10" s="293"/>
      <c r="OT10" s="293"/>
      <c r="OU10" s="293"/>
      <c r="OV10" s="300"/>
      <c r="OW10" s="301"/>
      <c r="OX10" s="293"/>
      <c r="OY10" s="293"/>
      <c r="OZ10" s="293"/>
      <c r="PA10" s="293"/>
      <c r="PB10" s="293"/>
      <c r="PC10" s="293"/>
      <c r="PD10" s="293"/>
      <c r="PE10" s="293"/>
      <c r="PF10" s="293"/>
      <c r="PG10" s="293"/>
      <c r="PH10" s="300"/>
      <c r="PI10" s="301"/>
    </row>
    <row r="11" spans="2:425">
      <c r="B11" s="58"/>
      <c r="C11" s="59"/>
      <c r="D11" s="70" t="s">
        <v>28</v>
      </c>
      <c r="E11" s="293">
        <v>804243</v>
      </c>
      <c r="F11" s="72">
        <v>918921</v>
      </c>
      <c r="G11" s="72">
        <v>1049260</v>
      </c>
      <c r="H11" s="72">
        <v>875420</v>
      </c>
      <c r="I11" s="72">
        <v>1453239</v>
      </c>
      <c r="J11" s="72">
        <v>934895</v>
      </c>
      <c r="K11" s="72">
        <v>1234608</v>
      </c>
      <c r="L11" s="72">
        <v>1084978</v>
      </c>
      <c r="M11" s="72">
        <v>580703</v>
      </c>
      <c r="N11" s="72">
        <v>1493526</v>
      </c>
      <c r="O11" s="72">
        <v>1194720</v>
      </c>
      <c r="P11" s="72">
        <v>3122600</v>
      </c>
      <c r="Q11" s="77">
        <v>5214718</v>
      </c>
      <c r="R11" s="74">
        <v>1453160</v>
      </c>
      <c r="S11" s="74">
        <v>1079780</v>
      </c>
      <c r="T11" s="74">
        <v>1295581</v>
      </c>
      <c r="U11" s="74">
        <v>762512</v>
      </c>
      <c r="V11" s="74">
        <v>1146331</v>
      </c>
      <c r="W11" s="74">
        <v>1049706</v>
      </c>
      <c r="X11" s="74">
        <v>1301970</v>
      </c>
      <c r="Y11" s="74">
        <v>519753</v>
      </c>
      <c r="Z11" s="74">
        <v>1121898</v>
      </c>
      <c r="AA11" s="74">
        <v>1159072</v>
      </c>
      <c r="AB11" s="75">
        <v>1035223</v>
      </c>
      <c r="AC11" s="76">
        <v>1061977</v>
      </c>
      <c r="AD11" s="293">
        <v>981000</v>
      </c>
      <c r="AE11" s="293">
        <v>1377435</v>
      </c>
      <c r="AF11" s="293">
        <v>968155</v>
      </c>
      <c r="AG11" s="293">
        <v>1247406</v>
      </c>
      <c r="AH11" s="293">
        <v>1284678</v>
      </c>
      <c r="AI11" s="293">
        <v>1093713</v>
      </c>
      <c r="AJ11" s="293">
        <v>1295338</v>
      </c>
      <c r="AK11" s="293">
        <v>850685</v>
      </c>
      <c r="AL11" s="293">
        <v>1154400</v>
      </c>
      <c r="AM11" s="293">
        <v>1203776</v>
      </c>
      <c r="AN11" s="300">
        <v>1771621</v>
      </c>
      <c r="AO11" s="301">
        <v>1115081</v>
      </c>
      <c r="AP11" s="293">
        <v>846165</v>
      </c>
      <c r="AQ11" s="293">
        <v>1480809</v>
      </c>
      <c r="AR11" s="293">
        <v>1305304</v>
      </c>
      <c r="AS11" s="293">
        <v>938720</v>
      </c>
      <c r="AT11" s="293">
        <v>1320710</v>
      </c>
      <c r="AU11" s="293">
        <v>1445486</v>
      </c>
      <c r="AV11" s="293">
        <v>880284</v>
      </c>
      <c r="AW11" s="293">
        <v>1664594</v>
      </c>
      <c r="AX11" s="293">
        <v>906869</v>
      </c>
      <c r="AY11" s="293">
        <v>1187142</v>
      </c>
      <c r="AZ11" s="300">
        <v>1329211</v>
      </c>
      <c r="BA11" s="301">
        <v>1310481</v>
      </c>
      <c r="BB11" s="293">
        <v>1177066</v>
      </c>
      <c r="BC11" s="293">
        <v>994797</v>
      </c>
      <c r="BD11" s="293">
        <v>1562002</v>
      </c>
      <c r="BE11" s="293">
        <v>1628258</v>
      </c>
      <c r="BF11" s="293">
        <v>1223928</v>
      </c>
      <c r="BG11" s="293">
        <v>1463733</v>
      </c>
      <c r="BH11" s="293">
        <v>1451002</v>
      </c>
      <c r="BI11" s="293"/>
      <c r="BJ11" s="293"/>
      <c r="BK11" s="293"/>
      <c r="BL11" s="300"/>
      <c r="BM11" s="301"/>
      <c r="BN11" s="293"/>
      <c r="BO11" s="293"/>
      <c r="BP11" s="293"/>
      <c r="BQ11" s="293"/>
      <c r="BR11" s="293"/>
      <c r="BS11" s="293"/>
      <c r="BT11" s="293"/>
      <c r="BU11" s="293"/>
      <c r="BV11" s="293"/>
      <c r="BW11" s="293"/>
      <c r="BX11" s="300"/>
      <c r="BY11" s="301"/>
      <c r="BZ11" s="293"/>
      <c r="CA11" s="293"/>
      <c r="CB11" s="293"/>
      <c r="CC11" s="293"/>
      <c r="CD11" s="293"/>
      <c r="CE11" s="293"/>
      <c r="CF11" s="293"/>
      <c r="CG11" s="293"/>
      <c r="CH11" s="293"/>
      <c r="CI11" s="293"/>
      <c r="CJ11" s="300"/>
      <c r="CK11" s="301"/>
      <c r="CL11" s="293"/>
      <c r="CM11" s="293"/>
      <c r="CN11" s="293"/>
      <c r="CO11" s="293"/>
      <c r="CP11" s="293"/>
      <c r="CQ11" s="293"/>
      <c r="CR11" s="293"/>
      <c r="CS11" s="293"/>
      <c r="CT11" s="293"/>
      <c r="CU11" s="293"/>
      <c r="CV11" s="300"/>
      <c r="CW11" s="301"/>
      <c r="CX11" s="293">
        <v>1045000</v>
      </c>
      <c r="CY11" s="293">
        <v>1559347</v>
      </c>
      <c r="CZ11" s="293">
        <v>1140910</v>
      </c>
      <c r="DA11" s="293">
        <v>1106743</v>
      </c>
      <c r="DB11" s="293">
        <v>1129771</v>
      </c>
      <c r="DC11" s="293">
        <v>1107689</v>
      </c>
      <c r="DD11" s="293">
        <v>1417655</v>
      </c>
      <c r="DE11" s="293">
        <v>965398</v>
      </c>
      <c r="DF11" s="293">
        <v>1144211</v>
      </c>
      <c r="DG11" s="293">
        <v>1321038</v>
      </c>
      <c r="DH11" s="300">
        <v>945576</v>
      </c>
      <c r="DI11" s="301">
        <v>1042932</v>
      </c>
      <c r="DJ11" s="293">
        <v>889081</v>
      </c>
      <c r="DK11" s="293">
        <v>1030932</v>
      </c>
      <c r="DL11" s="293">
        <v>1173391</v>
      </c>
      <c r="DM11" s="293">
        <v>1012177</v>
      </c>
      <c r="DN11" s="293">
        <v>572726</v>
      </c>
      <c r="DO11" s="293">
        <v>1301041</v>
      </c>
      <c r="DP11" s="293">
        <v>1079167</v>
      </c>
      <c r="DQ11" s="293">
        <v>1215139</v>
      </c>
      <c r="DR11" s="293">
        <v>595057</v>
      </c>
      <c r="DS11" s="293">
        <v>1107980</v>
      </c>
      <c r="DT11" s="300">
        <v>1157713</v>
      </c>
      <c r="DU11" s="301">
        <v>1104896</v>
      </c>
      <c r="DV11" s="293">
        <v>1054124</v>
      </c>
      <c r="DW11" s="293">
        <v>1034208</v>
      </c>
      <c r="DX11" s="293">
        <v>874772</v>
      </c>
      <c r="DY11" s="293">
        <v>905543</v>
      </c>
      <c r="DZ11" s="293">
        <v>1205138</v>
      </c>
      <c r="EA11" s="293">
        <v>1120129</v>
      </c>
      <c r="EB11" s="293">
        <v>1154061</v>
      </c>
      <c r="EC11" s="293">
        <v>656034</v>
      </c>
      <c r="ED11" s="293">
        <v>873500</v>
      </c>
      <c r="EE11" s="293">
        <v>1133956</v>
      </c>
      <c r="EF11" s="300">
        <v>1120885</v>
      </c>
      <c r="EG11" s="301">
        <v>1007725</v>
      </c>
      <c r="EH11" s="293">
        <v>1069186</v>
      </c>
      <c r="EI11" s="293">
        <v>996020</v>
      </c>
      <c r="EJ11" s="293">
        <v>1339105</v>
      </c>
      <c r="EK11" s="293">
        <v>907097</v>
      </c>
      <c r="EL11" s="293">
        <v>846112</v>
      </c>
      <c r="EM11" s="293">
        <v>1515913</v>
      </c>
      <c r="EN11" s="293">
        <v>1201449</v>
      </c>
      <c r="EO11" s="293">
        <v>747992</v>
      </c>
      <c r="EP11" s="293">
        <v>1455805</v>
      </c>
      <c r="EQ11" s="293">
        <v>1671507</v>
      </c>
      <c r="ER11" s="300">
        <v>948805</v>
      </c>
      <c r="ES11" s="301">
        <v>1523143</v>
      </c>
      <c r="ET11" s="293">
        <v>981616</v>
      </c>
      <c r="EU11" s="293">
        <v>977260</v>
      </c>
      <c r="EV11" s="293">
        <v>961017</v>
      </c>
      <c r="EW11" s="293">
        <v>1090732</v>
      </c>
      <c r="EX11" s="293">
        <v>1011739</v>
      </c>
      <c r="EY11" s="293">
        <v>863694</v>
      </c>
      <c r="EZ11" s="293">
        <v>1247897</v>
      </c>
      <c r="FA11" s="293">
        <v>571730</v>
      </c>
      <c r="FB11" s="293">
        <v>1452656</v>
      </c>
      <c r="FC11" s="293">
        <v>732889</v>
      </c>
      <c r="FD11" s="300">
        <v>1228203</v>
      </c>
      <c r="FE11" s="301">
        <v>1165397</v>
      </c>
      <c r="FF11" s="293">
        <v>785782</v>
      </c>
      <c r="FG11" s="293">
        <v>1452432</v>
      </c>
      <c r="FH11" s="293">
        <v>911824</v>
      </c>
      <c r="FI11" s="293">
        <v>1000077</v>
      </c>
      <c r="FJ11" s="293">
        <v>1348227</v>
      </c>
      <c r="FK11" s="293">
        <v>949806</v>
      </c>
      <c r="FL11" s="293">
        <v>995273</v>
      </c>
      <c r="FM11" s="293">
        <v>971631</v>
      </c>
      <c r="FN11" s="293">
        <v>846332</v>
      </c>
      <c r="FO11" s="293">
        <v>911560</v>
      </c>
      <c r="FP11" s="300">
        <v>920903</v>
      </c>
      <c r="FQ11" s="301">
        <v>1219695</v>
      </c>
      <c r="FR11" s="293">
        <v>808057</v>
      </c>
      <c r="FS11" s="293">
        <v>1127337</v>
      </c>
      <c r="FT11" s="293">
        <v>795794</v>
      </c>
      <c r="FU11" s="293">
        <v>988559</v>
      </c>
      <c r="FV11" s="293">
        <v>630741</v>
      </c>
      <c r="FW11" s="293">
        <v>1203020</v>
      </c>
      <c r="FX11" s="293">
        <v>812681</v>
      </c>
      <c r="FY11" s="293">
        <v>798246</v>
      </c>
      <c r="FZ11" s="293">
        <v>1182044</v>
      </c>
      <c r="GA11" s="293">
        <v>807213</v>
      </c>
      <c r="GB11" s="300">
        <v>931667</v>
      </c>
      <c r="GC11" s="301">
        <v>1013503</v>
      </c>
      <c r="GD11" s="293">
        <v>806062</v>
      </c>
      <c r="GE11" s="293">
        <v>1142453</v>
      </c>
      <c r="GF11" s="293">
        <v>931287</v>
      </c>
      <c r="GG11" s="293">
        <v>953012</v>
      </c>
      <c r="GH11" s="293">
        <v>959216</v>
      </c>
      <c r="GI11" s="293">
        <v>1282803</v>
      </c>
      <c r="GJ11" s="293">
        <v>1000819</v>
      </c>
      <c r="GK11" s="293">
        <v>736774</v>
      </c>
      <c r="GL11" s="293">
        <v>1331786</v>
      </c>
      <c r="GM11" s="293">
        <v>1107244</v>
      </c>
      <c r="GN11" s="300">
        <v>1142081</v>
      </c>
      <c r="GO11" s="301">
        <v>1189457</v>
      </c>
      <c r="GP11" s="293">
        <v>851628</v>
      </c>
      <c r="GQ11" s="293">
        <v>849981</v>
      </c>
      <c r="GR11" s="293">
        <v>1095028</v>
      </c>
      <c r="GS11" s="293">
        <v>927662</v>
      </c>
      <c r="GT11" s="293">
        <v>906380</v>
      </c>
      <c r="GU11" s="293">
        <v>765760</v>
      </c>
      <c r="GV11" s="293">
        <v>706743</v>
      </c>
      <c r="GW11" s="293">
        <v>684545</v>
      </c>
      <c r="GX11" s="293">
        <v>858025</v>
      </c>
      <c r="GY11" s="293">
        <v>1081919</v>
      </c>
      <c r="GZ11" s="300">
        <v>576152</v>
      </c>
      <c r="HA11" s="301">
        <v>1483394</v>
      </c>
      <c r="HB11" s="293">
        <v>562063</v>
      </c>
      <c r="HC11" s="293">
        <v>490987</v>
      </c>
      <c r="HD11" s="293">
        <v>729665</v>
      </c>
      <c r="HE11" s="293">
        <v>950062</v>
      </c>
      <c r="HF11" s="293">
        <v>620314</v>
      </c>
      <c r="HG11" s="293">
        <v>839521</v>
      </c>
      <c r="HH11" s="293">
        <v>739698</v>
      </c>
      <c r="HI11" s="293">
        <v>597566</v>
      </c>
      <c r="HJ11" s="293">
        <v>574019</v>
      </c>
      <c r="HK11" s="293">
        <v>781151</v>
      </c>
      <c r="HL11" s="300">
        <v>1016467</v>
      </c>
      <c r="HM11" s="301">
        <v>602968</v>
      </c>
      <c r="HN11" s="293">
        <v>415345</v>
      </c>
      <c r="HO11" s="293">
        <v>906809</v>
      </c>
      <c r="HP11" s="293">
        <v>873656</v>
      </c>
      <c r="HQ11" s="293">
        <v>548541</v>
      </c>
      <c r="HR11" s="293">
        <v>854988</v>
      </c>
      <c r="HS11" s="293">
        <v>1024953</v>
      </c>
      <c r="HT11" s="293">
        <v>502287</v>
      </c>
      <c r="HU11" s="293">
        <v>452788</v>
      </c>
      <c r="HV11" s="293">
        <v>937827</v>
      </c>
      <c r="HW11" s="293">
        <v>537874</v>
      </c>
      <c r="HX11" s="300">
        <v>646161</v>
      </c>
      <c r="HY11" s="301">
        <v>910940</v>
      </c>
      <c r="HZ11" s="293">
        <v>767024</v>
      </c>
      <c r="IA11" s="293">
        <v>1158121</v>
      </c>
      <c r="IB11" s="293">
        <v>620173</v>
      </c>
      <c r="IC11" s="293">
        <v>741677</v>
      </c>
      <c r="ID11" s="293">
        <v>562582</v>
      </c>
      <c r="IE11" s="293">
        <v>843572</v>
      </c>
      <c r="IF11" s="293">
        <v>1010011</v>
      </c>
      <c r="IG11" s="293">
        <v>493251</v>
      </c>
      <c r="IH11" s="293">
        <v>720950</v>
      </c>
      <c r="II11" s="293">
        <v>806729</v>
      </c>
      <c r="IJ11" s="300">
        <v>882650</v>
      </c>
      <c r="IK11" s="301">
        <v>897671</v>
      </c>
      <c r="IL11" s="293">
        <v>698328</v>
      </c>
      <c r="IM11" s="293">
        <v>598252</v>
      </c>
      <c r="IN11" s="293">
        <v>720760</v>
      </c>
      <c r="IO11" s="293">
        <v>1055318</v>
      </c>
      <c r="IP11" s="293">
        <v>736567</v>
      </c>
      <c r="IQ11" s="293">
        <v>803216</v>
      </c>
      <c r="IR11" s="293">
        <v>785874</v>
      </c>
      <c r="IS11" s="293">
        <v>565272</v>
      </c>
      <c r="IT11" s="293">
        <v>999023</v>
      </c>
      <c r="IU11" s="293">
        <v>794384</v>
      </c>
      <c r="IV11" s="300">
        <v>712235</v>
      </c>
      <c r="IW11" s="301">
        <v>627258</v>
      </c>
      <c r="IX11" s="293">
        <v>847425</v>
      </c>
      <c r="IY11" s="293">
        <v>685118</v>
      </c>
      <c r="IZ11" s="293">
        <v>971735</v>
      </c>
      <c r="JA11" s="293">
        <v>847684</v>
      </c>
      <c r="JB11" s="293">
        <v>765538</v>
      </c>
      <c r="JC11" s="293">
        <v>717508</v>
      </c>
      <c r="JD11" s="293">
        <v>812297</v>
      </c>
      <c r="JE11" s="293">
        <v>884009</v>
      </c>
      <c r="JF11" s="293">
        <v>439863</v>
      </c>
      <c r="JG11" s="293">
        <v>1052535</v>
      </c>
      <c r="JH11" s="300">
        <v>548545</v>
      </c>
      <c r="JI11" s="301">
        <v>995819</v>
      </c>
      <c r="JJ11" s="293">
        <v>804243</v>
      </c>
      <c r="JK11" s="293"/>
      <c r="JL11" s="293"/>
      <c r="JM11" s="293"/>
      <c r="JN11" s="293"/>
      <c r="JO11" s="293"/>
      <c r="JP11" s="293"/>
      <c r="JQ11" s="293"/>
      <c r="JR11" s="293"/>
      <c r="JS11" s="293"/>
      <c r="JT11" s="300"/>
      <c r="JU11" s="301"/>
      <c r="JV11" s="293"/>
      <c r="JW11" s="293"/>
      <c r="JX11" s="293"/>
      <c r="JY11" s="293"/>
      <c r="JZ11" s="293"/>
      <c r="KA11" s="293"/>
      <c r="KB11" s="293"/>
      <c r="KC11" s="293"/>
      <c r="KD11" s="293"/>
      <c r="KE11" s="293"/>
      <c r="KF11" s="300"/>
      <c r="KG11" s="301"/>
      <c r="KH11" s="293"/>
      <c r="KI11" s="293"/>
      <c r="KJ11" s="293"/>
      <c r="KK11" s="293"/>
      <c r="KL11" s="293"/>
      <c r="KM11" s="293"/>
      <c r="KN11" s="293"/>
      <c r="KO11" s="293"/>
      <c r="KP11" s="293"/>
      <c r="KQ11" s="293"/>
      <c r="KR11" s="300"/>
      <c r="KS11" s="301"/>
      <c r="KT11" s="293"/>
      <c r="KU11" s="293"/>
      <c r="KV11" s="293"/>
      <c r="KW11" s="293"/>
      <c r="KX11" s="293"/>
      <c r="KY11" s="293"/>
      <c r="KZ11" s="293"/>
      <c r="LA11" s="293"/>
      <c r="LB11" s="293"/>
      <c r="LC11" s="293"/>
      <c r="LD11" s="300"/>
      <c r="LE11" s="301"/>
      <c r="LF11" s="293"/>
      <c r="LG11" s="293"/>
      <c r="LH11" s="293"/>
      <c r="LI11" s="293"/>
      <c r="LJ11" s="293"/>
      <c r="LK11" s="293"/>
      <c r="LL11" s="293"/>
      <c r="LM11" s="293"/>
      <c r="LN11" s="293"/>
      <c r="LO11" s="293"/>
      <c r="LP11" s="300"/>
      <c r="LQ11" s="301"/>
      <c r="LR11" s="293"/>
      <c r="LS11" s="293"/>
      <c r="LT11" s="293"/>
      <c r="LU11" s="293"/>
      <c r="LV11" s="293"/>
      <c r="LW11" s="293"/>
      <c r="LX11" s="293"/>
      <c r="LY11" s="293"/>
      <c r="LZ11" s="293"/>
      <c r="MA11" s="293"/>
      <c r="MB11" s="300"/>
      <c r="MC11" s="301"/>
      <c r="MD11" s="293"/>
      <c r="ME11" s="293"/>
      <c r="MF11" s="293"/>
      <c r="MG11" s="293"/>
      <c r="MH11" s="293"/>
      <c r="MI11" s="293"/>
      <c r="MJ11" s="293"/>
      <c r="MK11" s="293"/>
      <c r="ML11" s="293"/>
      <c r="MM11" s="293"/>
      <c r="MN11" s="300"/>
      <c r="MO11" s="301"/>
      <c r="MP11" s="293"/>
      <c r="MQ11" s="293"/>
      <c r="MR11" s="293"/>
      <c r="MS11" s="293"/>
      <c r="MT11" s="293"/>
      <c r="MU11" s="293"/>
      <c r="MV11" s="293"/>
      <c r="MW11" s="293"/>
      <c r="MX11" s="293"/>
      <c r="MY11" s="293"/>
      <c r="MZ11" s="300"/>
      <c r="NA11" s="301"/>
      <c r="NB11" s="293"/>
      <c r="NC11" s="293"/>
      <c r="ND11" s="293"/>
      <c r="NE11" s="293"/>
      <c r="NF11" s="293"/>
      <c r="NG11" s="293"/>
      <c r="NH11" s="293"/>
      <c r="NI11" s="293"/>
      <c r="NJ11" s="293"/>
      <c r="NK11" s="293"/>
      <c r="NL11" s="300"/>
      <c r="NM11" s="301"/>
      <c r="NN11" s="293"/>
      <c r="NO11" s="293"/>
      <c r="NP11" s="293"/>
      <c r="NQ11" s="293"/>
      <c r="NR11" s="293"/>
      <c r="NS11" s="293"/>
      <c r="NT11" s="293"/>
      <c r="NU11" s="293"/>
      <c r="NV11" s="293"/>
      <c r="NW11" s="293"/>
      <c r="NX11" s="300"/>
      <c r="NY11" s="301"/>
      <c r="NZ11" s="293"/>
      <c r="OA11" s="293"/>
      <c r="OB11" s="293"/>
      <c r="OC11" s="293"/>
      <c r="OD11" s="293"/>
      <c r="OE11" s="293"/>
      <c r="OF11" s="293"/>
      <c r="OG11" s="293"/>
      <c r="OH11" s="293"/>
      <c r="OI11" s="293"/>
      <c r="OJ11" s="300"/>
      <c r="OK11" s="301"/>
      <c r="OL11" s="293"/>
      <c r="OM11" s="293"/>
      <c r="ON11" s="293"/>
      <c r="OO11" s="293"/>
      <c r="OP11" s="293"/>
      <c r="OQ11" s="293"/>
      <c r="OR11" s="293"/>
      <c r="OS11" s="293"/>
      <c r="OT11" s="293"/>
      <c r="OU11" s="293"/>
      <c r="OV11" s="300"/>
      <c r="OW11" s="301"/>
      <c r="OX11" s="293"/>
      <c r="OY11" s="293"/>
      <c r="OZ11" s="293"/>
      <c r="PA11" s="293"/>
      <c r="PB11" s="293"/>
      <c r="PC11" s="293"/>
      <c r="PD11" s="293"/>
      <c r="PE11" s="293"/>
      <c r="PF11" s="293"/>
      <c r="PG11" s="293"/>
      <c r="PH11" s="300"/>
      <c r="PI11" s="301"/>
    </row>
    <row r="12" spans="2:425" ht="12.5" hidden="1" thickBot="1">
      <c r="B12" s="78"/>
      <c r="C12" s="78"/>
      <c r="D12" s="78"/>
      <c r="E12" s="299"/>
      <c r="F12" s="79"/>
      <c r="G12" s="79"/>
      <c r="H12" s="79"/>
      <c r="I12" s="79"/>
      <c r="J12" s="79"/>
      <c r="K12" s="79"/>
      <c r="L12" s="79"/>
      <c r="M12" s="79"/>
      <c r="N12" s="79"/>
      <c r="O12" s="79"/>
      <c r="P12" s="79"/>
      <c r="Q12" s="79"/>
      <c r="R12" s="80"/>
      <c r="S12" s="80"/>
      <c r="T12" s="80"/>
      <c r="U12" s="80"/>
      <c r="V12" s="80"/>
      <c r="W12" s="80"/>
      <c r="X12" s="80"/>
      <c r="Y12" s="80"/>
      <c r="Z12" s="80"/>
      <c r="AA12" s="80"/>
      <c r="AB12" s="80"/>
      <c r="AC12" s="76"/>
      <c r="AD12" s="299"/>
      <c r="AE12" s="299"/>
      <c r="AF12" s="299"/>
      <c r="AG12" s="299"/>
      <c r="AH12" s="299"/>
      <c r="AI12" s="299"/>
      <c r="AJ12" s="299"/>
      <c r="AK12" s="299"/>
      <c r="AL12" s="299">
        <v>42</v>
      </c>
      <c r="AM12" s="299"/>
      <c r="AN12" s="299"/>
      <c r="AO12" s="301"/>
      <c r="AP12" s="299"/>
      <c r="AQ12" s="299"/>
      <c r="AR12" s="299"/>
      <c r="AS12" s="299"/>
      <c r="AT12" s="299"/>
      <c r="AU12" s="299"/>
      <c r="AV12" s="299"/>
      <c r="AW12" s="299"/>
      <c r="AX12" s="299"/>
      <c r="AY12" s="299"/>
      <c r="AZ12" s="299"/>
      <c r="BA12" s="301"/>
      <c r="BB12" s="299"/>
      <c r="BC12" s="299"/>
      <c r="BD12" s="299"/>
      <c r="BE12" s="299"/>
      <c r="BF12" s="299"/>
      <c r="BG12" s="299"/>
      <c r="BH12" s="299"/>
      <c r="BI12" s="299"/>
      <c r="BJ12" s="299"/>
      <c r="BK12" s="299"/>
      <c r="BL12" s="299"/>
      <c r="BM12" s="301"/>
      <c r="BN12" s="299"/>
      <c r="BO12" s="299"/>
      <c r="BP12" s="299"/>
      <c r="BQ12" s="299"/>
      <c r="BR12" s="299"/>
      <c r="BS12" s="299"/>
      <c r="BT12" s="299"/>
      <c r="BU12" s="299"/>
      <c r="BV12" s="299"/>
      <c r="BW12" s="299"/>
      <c r="BX12" s="299"/>
      <c r="BY12" s="301"/>
      <c r="BZ12" s="299"/>
      <c r="CA12" s="299"/>
      <c r="CB12" s="299"/>
      <c r="CC12" s="299"/>
      <c r="CD12" s="299"/>
      <c r="CE12" s="299"/>
      <c r="CF12" s="299"/>
      <c r="CG12" s="299"/>
      <c r="CH12" s="299"/>
      <c r="CI12" s="299"/>
      <c r="CJ12" s="299"/>
      <c r="CK12" s="301"/>
      <c r="CL12" s="299"/>
      <c r="CM12" s="299"/>
      <c r="CN12" s="299"/>
      <c r="CO12" s="299"/>
      <c r="CP12" s="299"/>
      <c r="CQ12" s="299"/>
      <c r="CR12" s="299"/>
      <c r="CS12" s="299"/>
      <c r="CT12" s="299"/>
      <c r="CU12" s="299"/>
      <c r="CV12" s="299"/>
      <c r="CW12" s="301"/>
      <c r="CX12" s="299"/>
      <c r="CY12" s="299"/>
      <c r="CZ12" s="299"/>
      <c r="DA12" s="299"/>
      <c r="DB12" s="299"/>
      <c r="DC12" s="299"/>
      <c r="DD12" s="299"/>
      <c r="DE12" s="299"/>
      <c r="DF12" s="299"/>
      <c r="DG12" s="299"/>
      <c r="DH12" s="299"/>
      <c r="DI12" s="301"/>
      <c r="DJ12" s="299"/>
      <c r="DK12" s="299"/>
      <c r="DL12" s="299"/>
      <c r="DM12" s="299"/>
      <c r="DN12" s="299"/>
      <c r="DO12" s="299"/>
      <c r="DP12" s="299"/>
      <c r="DQ12" s="299"/>
      <c r="DR12" s="299"/>
      <c r="DS12" s="299"/>
      <c r="DT12" s="299"/>
      <c r="DU12" s="301"/>
      <c r="DV12" s="299"/>
      <c r="DW12" s="299"/>
      <c r="DX12" s="299"/>
      <c r="DY12" s="299"/>
      <c r="DZ12" s="299"/>
      <c r="EA12" s="299"/>
      <c r="EB12" s="299"/>
      <c r="EC12" s="299"/>
      <c r="ED12" s="299"/>
      <c r="EE12" s="299"/>
      <c r="EF12" s="299"/>
      <c r="EG12" s="301"/>
      <c r="EH12" s="299"/>
      <c r="EI12" s="299"/>
      <c r="EJ12" s="299"/>
      <c r="EK12" s="299"/>
      <c r="EL12" s="299"/>
      <c r="EM12" s="299"/>
      <c r="EN12" s="299"/>
      <c r="EO12" s="299"/>
      <c r="EP12" s="299"/>
      <c r="EQ12" s="299"/>
      <c r="ER12" s="299"/>
      <c r="ES12" s="301"/>
      <c r="ET12" s="299"/>
      <c r="EU12" s="299"/>
      <c r="EV12" s="299"/>
      <c r="EW12" s="299"/>
      <c r="EX12" s="299"/>
      <c r="EY12" s="299"/>
      <c r="EZ12" s="299"/>
      <c r="FA12" s="299"/>
      <c r="FB12" s="299"/>
      <c r="FC12" s="299"/>
      <c r="FD12" s="299"/>
      <c r="FE12" s="301"/>
      <c r="FF12" s="299"/>
      <c r="FG12" s="299"/>
      <c r="FH12" s="299"/>
      <c r="FI12" s="299"/>
      <c r="FJ12" s="299"/>
      <c r="FK12" s="299"/>
      <c r="FL12" s="299"/>
      <c r="FM12" s="299"/>
      <c r="FN12" s="299"/>
      <c r="FO12" s="299"/>
      <c r="FP12" s="299"/>
      <c r="FQ12" s="301"/>
      <c r="FR12" s="299"/>
      <c r="FS12" s="299"/>
      <c r="FT12" s="299"/>
      <c r="FU12" s="299"/>
      <c r="FV12" s="299"/>
      <c r="FW12" s="299"/>
      <c r="FX12" s="299"/>
      <c r="FY12" s="299"/>
      <c r="FZ12" s="299"/>
      <c r="GA12" s="299"/>
      <c r="GB12" s="299"/>
      <c r="GC12" s="301"/>
      <c r="GD12" s="299"/>
      <c r="GE12" s="299"/>
      <c r="GF12" s="299"/>
      <c r="GG12" s="299"/>
      <c r="GH12" s="299"/>
      <c r="GI12" s="299"/>
      <c r="GJ12" s="299"/>
      <c r="GK12" s="299"/>
      <c r="GL12" s="299"/>
      <c r="GM12" s="299"/>
      <c r="GN12" s="299"/>
      <c r="GO12" s="301"/>
      <c r="GP12" s="299"/>
      <c r="GQ12" s="299"/>
      <c r="GR12" s="299"/>
      <c r="GS12" s="299"/>
      <c r="GT12" s="299"/>
      <c r="GU12" s="299"/>
      <c r="GV12" s="299"/>
      <c r="GW12" s="299"/>
      <c r="GX12" s="299"/>
      <c r="GY12" s="299"/>
      <c r="GZ12" s="299"/>
      <c r="HA12" s="301"/>
      <c r="HB12" s="299"/>
      <c r="HC12" s="299"/>
      <c r="HD12" s="299"/>
      <c r="HE12" s="299"/>
      <c r="HF12" s="299"/>
      <c r="HG12" s="299"/>
      <c r="HH12" s="299"/>
      <c r="HI12" s="299"/>
      <c r="HJ12" s="299"/>
      <c r="HK12" s="299"/>
      <c r="HL12" s="299"/>
      <c r="HM12" s="301"/>
      <c r="HN12" s="299"/>
      <c r="HO12" s="299"/>
      <c r="HP12" s="299"/>
      <c r="HQ12" s="299"/>
      <c r="HR12" s="299"/>
      <c r="HS12" s="299"/>
      <c r="HT12" s="299"/>
      <c r="HU12" s="299"/>
      <c r="HV12" s="299"/>
      <c r="HW12" s="299"/>
      <c r="HX12" s="299"/>
      <c r="HY12" s="301"/>
      <c r="HZ12" s="299"/>
      <c r="IA12" s="299"/>
      <c r="IB12" s="299"/>
      <c r="IC12" s="299"/>
      <c r="ID12" s="299"/>
      <c r="IE12" s="299"/>
      <c r="IF12" s="299"/>
      <c r="IG12" s="299"/>
      <c r="IH12" s="299"/>
      <c r="II12" s="299"/>
      <c r="IJ12" s="299"/>
      <c r="IK12" s="301"/>
      <c r="IL12" s="299"/>
      <c r="IM12" s="299"/>
      <c r="IN12" s="299"/>
      <c r="IO12" s="299"/>
      <c r="IP12" s="299"/>
      <c r="IQ12" s="299"/>
      <c r="IR12" s="299"/>
      <c r="IS12" s="299"/>
      <c r="IT12" s="299"/>
      <c r="IU12" s="299"/>
      <c r="IV12" s="299"/>
      <c r="IW12" s="301"/>
      <c r="IX12" s="299"/>
      <c r="IY12" s="299"/>
      <c r="IZ12" s="299"/>
      <c r="JA12" s="299"/>
      <c r="JB12" s="299"/>
      <c r="JC12" s="299"/>
      <c r="JD12" s="299"/>
      <c r="JE12" s="299"/>
      <c r="JF12" s="299"/>
      <c r="JG12" s="299"/>
      <c r="JH12" s="299"/>
      <c r="JI12" s="301"/>
      <c r="JJ12" s="299"/>
      <c r="JK12" s="299"/>
      <c r="JL12" s="299"/>
      <c r="JM12" s="299"/>
      <c r="JN12" s="299"/>
      <c r="JO12" s="299"/>
      <c r="JP12" s="299"/>
      <c r="JQ12" s="299"/>
      <c r="JR12" s="299"/>
      <c r="JS12" s="299"/>
      <c r="JT12" s="299"/>
      <c r="JU12" s="301"/>
      <c r="JV12" s="299"/>
      <c r="JW12" s="299"/>
      <c r="JX12" s="299"/>
      <c r="JY12" s="299"/>
      <c r="JZ12" s="299"/>
      <c r="KA12" s="299"/>
      <c r="KB12" s="299"/>
      <c r="KC12" s="299"/>
      <c r="KD12" s="299"/>
      <c r="KE12" s="299"/>
      <c r="KF12" s="299"/>
      <c r="KG12" s="301"/>
      <c r="KH12" s="299"/>
      <c r="KI12" s="299"/>
      <c r="KJ12" s="299"/>
      <c r="KK12" s="299"/>
      <c r="KL12" s="299"/>
      <c r="KM12" s="299"/>
      <c r="KN12" s="299"/>
      <c r="KO12" s="299"/>
      <c r="KP12" s="299"/>
      <c r="KQ12" s="299"/>
      <c r="KR12" s="299"/>
      <c r="KS12" s="301"/>
      <c r="KT12" s="299"/>
      <c r="KU12" s="299"/>
      <c r="KV12" s="299"/>
      <c r="KW12" s="299"/>
      <c r="KX12" s="299"/>
      <c r="KY12" s="299"/>
      <c r="KZ12" s="299"/>
      <c r="LA12" s="299"/>
      <c r="LB12" s="299"/>
      <c r="LC12" s="299"/>
      <c r="LD12" s="299"/>
      <c r="LE12" s="301"/>
      <c r="LF12" s="299"/>
      <c r="LG12" s="299"/>
      <c r="LH12" s="299"/>
      <c r="LI12" s="299"/>
      <c r="LJ12" s="299"/>
      <c r="LK12" s="299"/>
      <c r="LL12" s="299"/>
      <c r="LM12" s="299"/>
      <c r="LN12" s="299"/>
      <c r="LO12" s="299"/>
      <c r="LP12" s="299"/>
      <c r="LQ12" s="301"/>
      <c r="LR12" s="299"/>
      <c r="LS12" s="299"/>
      <c r="LT12" s="299"/>
      <c r="LU12" s="299"/>
      <c r="LV12" s="299"/>
      <c r="LW12" s="299"/>
      <c r="LX12" s="299"/>
      <c r="LY12" s="299"/>
      <c r="LZ12" s="299"/>
      <c r="MA12" s="299"/>
      <c r="MB12" s="299"/>
      <c r="MC12" s="301"/>
      <c r="MD12" s="299"/>
      <c r="ME12" s="299"/>
      <c r="MF12" s="299"/>
      <c r="MG12" s="299"/>
      <c r="MH12" s="299"/>
      <c r="MI12" s="299"/>
      <c r="MJ12" s="299"/>
      <c r="MK12" s="299"/>
      <c r="ML12" s="299"/>
      <c r="MM12" s="299"/>
      <c r="MN12" s="299"/>
      <c r="MO12" s="301"/>
      <c r="MP12" s="299"/>
      <c r="MQ12" s="299"/>
      <c r="MR12" s="299"/>
      <c r="MS12" s="299"/>
      <c r="MT12" s="299"/>
      <c r="MU12" s="299"/>
      <c r="MV12" s="299"/>
      <c r="MW12" s="299"/>
      <c r="MX12" s="299"/>
      <c r="MY12" s="299"/>
      <c r="MZ12" s="299"/>
      <c r="NA12" s="301"/>
      <c r="NB12" s="299"/>
      <c r="NC12" s="299"/>
      <c r="ND12" s="299"/>
      <c r="NE12" s="299"/>
      <c r="NF12" s="299"/>
      <c r="NG12" s="299"/>
      <c r="NH12" s="299"/>
      <c r="NI12" s="299"/>
      <c r="NJ12" s="299"/>
      <c r="NK12" s="299"/>
      <c r="NL12" s="299"/>
      <c r="NM12" s="301"/>
      <c r="NN12" s="299"/>
      <c r="NO12" s="299"/>
      <c r="NP12" s="299"/>
      <c r="NQ12" s="299"/>
      <c r="NR12" s="299"/>
      <c r="NS12" s="299"/>
      <c r="NT12" s="299"/>
      <c r="NU12" s="299"/>
      <c r="NV12" s="299"/>
      <c r="NW12" s="299"/>
      <c r="NX12" s="299"/>
      <c r="NY12" s="301"/>
      <c r="NZ12" s="299"/>
      <c r="OA12" s="299"/>
      <c r="OB12" s="299"/>
      <c r="OC12" s="299"/>
      <c r="OD12" s="299"/>
      <c r="OE12" s="299"/>
      <c r="OF12" s="299"/>
      <c r="OG12" s="299"/>
      <c r="OH12" s="299"/>
      <c r="OI12" s="299"/>
      <c r="OJ12" s="299"/>
      <c r="OK12" s="301"/>
      <c r="OL12" s="299"/>
      <c r="OM12" s="299"/>
      <c r="ON12" s="299"/>
      <c r="OO12" s="299"/>
      <c r="OP12" s="299"/>
      <c r="OQ12" s="299"/>
      <c r="OR12" s="299"/>
      <c r="OS12" s="299"/>
      <c r="OT12" s="299"/>
      <c r="OU12" s="299"/>
      <c r="OV12" s="299"/>
      <c r="OW12" s="301"/>
      <c r="OX12" s="299"/>
      <c r="OY12" s="299"/>
      <c r="OZ12" s="299"/>
      <c r="PA12" s="299"/>
      <c r="PB12" s="299"/>
      <c r="PC12" s="299"/>
      <c r="PD12" s="299"/>
      <c r="PE12" s="299"/>
      <c r="PF12" s="299"/>
      <c r="PG12" s="299"/>
      <c r="PH12" s="299"/>
      <c r="PI12" s="301"/>
    </row>
    <row r="13" spans="2:425">
      <c r="B13" s="68" t="s">
        <v>119</v>
      </c>
      <c r="C13" s="69"/>
      <c r="D13" s="70" t="s">
        <v>118</v>
      </c>
      <c r="E13" s="293">
        <v>28</v>
      </c>
      <c r="F13" s="72">
        <v>38</v>
      </c>
      <c r="G13" s="72">
        <v>40</v>
      </c>
      <c r="H13" s="72">
        <v>33</v>
      </c>
      <c r="I13" s="72">
        <v>55</v>
      </c>
      <c r="J13" s="72">
        <v>36</v>
      </c>
      <c r="K13" s="72">
        <v>45</v>
      </c>
      <c r="L13" s="72">
        <v>47</v>
      </c>
      <c r="M13" s="72">
        <v>17</v>
      </c>
      <c r="N13" s="72">
        <v>44</v>
      </c>
      <c r="O13" s="72">
        <v>43</v>
      </c>
      <c r="P13" s="72">
        <v>48</v>
      </c>
      <c r="Q13" s="77">
        <v>52</v>
      </c>
      <c r="R13" s="74">
        <v>27</v>
      </c>
      <c r="S13" s="74">
        <v>51</v>
      </c>
      <c r="T13" s="74">
        <v>43</v>
      </c>
      <c r="U13" s="74">
        <v>38</v>
      </c>
      <c r="V13" s="74">
        <v>49</v>
      </c>
      <c r="W13" s="74">
        <v>44</v>
      </c>
      <c r="X13" s="74">
        <v>53</v>
      </c>
      <c r="Y13" s="74">
        <v>29</v>
      </c>
      <c r="Z13" s="74">
        <v>54</v>
      </c>
      <c r="AA13" s="74">
        <v>57</v>
      </c>
      <c r="AB13" s="75">
        <v>42</v>
      </c>
      <c r="AC13" s="76">
        <v>59</v>
      </c>
      <c r="AD13" s="293">
        <v>49</v>
      </c>
      <c r="AE13" s="293">
        <v>48</v>
      </c>
      <c r="AF13" s="293">
        <v>44</v>
      </c>
      <c r="AG13" s="293">
        <v>47</v>
      </c>
      <c r="AH13" s="293">
        <v>42</v>
      </c>
      <c r="AI13" s="293">
        <v>44</v>
      </c>
      <c r="AJ13" s="293">
        <v>49</v>
      </c>
      <c r="AK13" s="293">
        <v>42</v>
      </c>
      <c r="AL13" s="293">
        <v>42</v>
      </c>
      <c r="AM13" s="293">
        <v>55</v>
      </c>
      <c r="AN13" s="300">
        <v>47</v>
      </c>
      <c r="AO13" s="301">
        <v>47</v>
      </c>
      <c r="AP13" s="293">
        <v>49</v>
      </c>
      <c r="AQ13" s="293">
        <v>42</v>
      </c>
      <c r="AR13" s="293">
        <v>57</v>
      </c>
      <c r="AS13" s="293">
        <v>39</v>
      </c>
      <c r="AT13" s="293">
        <v>58</v>
      </c>
      <c r="AU13" s="293">
        <v>49</v>
      </c>
      <c r="AV13" s="293">
        <v>56</v>
      </c>
      <c r="AW13" s="293">
        <v>47</v>
      </c>
      <c r="AX13" s="293">
        <v>38</v>
      </c>
      <c r="AY13" s="293">
        <v>60</v>
      </c>
      <c r="AZ13" s="300">
        <v>58</v>
      </c>
      <c r="BA13" s="301">
        <v>44</v>
      </c>
      <c r="BB13" s="293">
        <v>56</v>
      </c>
      <c r="BC13" s="293">
        <v>49</v>
      </c>
      <c r="BD13" s="293">
        <v>41</v>
      </c>
      <c r="BE13" s="293">
        <v>53</v>
      </c>
      <c r="BF13" s="293">
        <v>47</v>
      </c>
      <c r="BG13" s="293">
        <v>42</v>
      </c>
      <c r="BH13" s="293">
        <v>58</v>
      </c>
      <c r="BI13" s="293"/>
      <c r="BJ13" s="293"/>
      <c r="BK13" s="293"/>
      <c r="BL13" s="300"/>
      <c r="BM13" s="301"/>
      <c r="BN13" s="293"/>
      <c r="BO13" s="293"/>
      <c r="BP13" s="293"/>
      <c r="BQ13" s="293"/>
      <c r="BR13" s="293"/>
      <c r="BS13" s="293"/>
      <c r="BT13" s="293"/>
      <c r="BU13" s="293"/>
      <c r="BV13" s="293"/>
      <c r="BW13" s="293"/>
      <c r="BX13" s="300"/>
      <c r="BY13" s="301"/>
      <c r="BZ13" s="293"/>
      <c r="CA13" s="293"/>
      <c r="CB13" s="293"/>
      <c r="CC13" s="293"/>
      <c r="CD13" s="293"/>
      <c r="CE13" s="293"/>
      <c r="CF13" s="293"/>
      <c r="CG13" s="293"/>
      <c r="CH13" s="293"/>
      <c r="CI13" s="293"/>
      <c r="CJ13" s="300"/>
      <c r="CK13" s="301"/>
      <c r="CL13" s="293"/>
      <c r="CM13" s="293"/>
      <c r="CN13" s="293"/>
      <c r="CO13" s="293"/>
      <c r="CP13" s="293"/>
      <c r="CQ13" s="293"/>
      <c r="CR13" s="293"/>
      <c r="CS13" s="293"/>
      <c r="CT13" s="293"/>
      <c r="CU13" s="293"/>
      <c r="CV13" s="300"/>
      <c r="CW13" s="301"/>
      <c r="CX13" s="293">
        <v>52</v>
      </c>
      <c r="CY13" s="293">
        <v>46</v>
      </c>
      <c r="CZ13" s="293">
        <v>58</v>
      </c>
      <c r="DA13" s="293">
        <v>47</v>
      </c>
      <c r="DB13" s="293">
        <v>53</v>
      </c>
      <c r="DC13" s="293">
        <v>48</v>
      </c>
      <c r="DD13" s="293">
        <v>47</v>
      </c>
      <c r="DE13" s="293">
        <v>49</v>
      </c>
      <c r="DF13" s="293">
        <v>37</v>
      </c>
      <c r="DG13" s="293">
        <v>55</v>
      </c>
      <c r="DH13" s="300">
        <v>43</v>
      </c>
      <c r="DI13" s="301">
        <v>44</v>
      </c>
      <c r="DJ13" s="293">
        <v>50</v>
      </c>
      <c r="DK13" s="293">
        <v>46</v>
      </c>
      <c r="DL13" s="293">
        <v>58</v>
      </c>
      <c r="DM13" s="293">
        <v>35</v>
      </c>
      <c r="DN13" s="293">
        <v>48</v>
      </c>
      <c r="DO13" s="293">
        <v>41</v>
      </c>
      <c r="DP13" s="293">
        <v>50</v>
      </c>
      <c r="DQ13" s="293">
        <v>42</v>
      </c>
      <c r="DR13" s="293">
        <v>43</v>
      </c>
      <c r="DS13" s="293">
        <v>52</v>
      </c>
      <c r="DT13" s="300">
        <v>41</v>
      </c>
      <c r="DU13" s="301">
        <v>51</v>
      </c>
      <c r="DV13" s="293">
        <v>44</v>
      </c>
      <c r="DW13" s="293">
        <v>47</v>
      </c>
      <c r="DX13" s="293">
        <v>46</v>
      </c>
      <c r="DY13" s="293">
        <v>47</v>
      </c>
      <c r="DZ13" s="293">
        <v>39</v>
      </c>
      <c r="EA13" s="293">
        <v>43</v>
      </c>
      <c r="EB13" s="293">
        <v>66</v>
      </c>
      <c r="EC13" s="293">
        <v>35</v>
      </c>
      <c r="ED13" s="293">
        <v>46</v>
      </c>
      <c r="EE13" s="293">
        <v>54</v>
      </c>
      <c r="EF13" s="300">
        <v>51</v>
      </c>
      <c r="EG13" s="301">
        <v>49</v>
      </c>
      <c r="EH13" s="293">
        <v>48</v>
      </c>
      <c r="EI13" s="293">
        <v>49</v>
      </c>
      <c r="EJ13" s="293">
        <v>54</v>
      </c>
      <c r="EK13" s="293">
        <v>53</v>
      </c>
      <c r="EL13" s="293">
        <v>34</v>
      </c>
      <c r="EM13" s="293">
        <v>49</v>
      </c>
      <c r="EN13" s="293">
        <v>54</v>
      </c>
      <c r="EO13" s="293">
        <v>49</v>
      </c>
      <c r="EP13" s="293">
        <v>51</v>
      </c>
      <c r="EQ13" s="293">
        <v>56</v>
      </c>
      <c r="ER13" s="300">
        <v>47</v>
      </c>
      <c r="ES13" s="301">
        <v>45</v>
      </c>
      <c r="ET13" s="293">
        <v>45</v>
      </c>
      <c r="EU13" s="293">
        <v>47</v>
      </c>
      <c r="EV13" s="293">
        <v>55</v>
      </c>
      <c r="EW13" s="293">
        <v>49</v>
      </c>
      <c r="EX13" s="293">
        <v>51</v>
      </c>
      <c r="EY13" s="293">
        <v>47</v>
      </c>
      <c r="EZ13" s="293">
        <v>61</v>
      </c>
      <c r="FA13" s="293">
        <v>33</v>
      </c>
      <c r="FB13" s="293">
        <v>53</v>
      </c>
      <c r="FC13" s="293">
        <v>46</v>
      </c>
      <c r="FD13" s="300">
        <v>61</v>
      </c>
      <c r="FE13" s="301">
        <v>42</v>
      </c>
      <c r="FF13" s="293">
        <v>41</v>
      </c>
      <c r="FG13" s="293">
        <v>47</v>
      </c>
      <c r="FH13" s="293">
        <v>47</v>
      </c>
      <c r="FI13" s="293">
        <v>46</v>
      </c>
      <c r="FJ13" s="293">
        <v>35</v>
      </c>
      <c r="FK13" s="293">
        <v>51</v>
      </c>
      <c r="FL13" s="293">
        <v>42</v>
      </c>
      <c r="FM13" s="293">
        <v>40</v>
      </c>
      <c r="FN13" s="293">
        <v>40</v>
      </c>
      <c r="FO13" s="293">
        <v>43</v>
      </c>
      <c r="FP13" s="300">
        <v>34</v>
      </c>
      <c r="FQ13" s="301">
        <v>42</v>
      </c>
      <c r="FR13" s="293">
        <v>43</v>
      </c>
      <c r="FS13" s="293">
        <v>33</v>
      </c>
      <c r="FT13" s="293">
        <v>50</v>
      </c>
      <c r="FU13" s="293">
        <v>41</v>
      </c>
      <c r="FV13" s="293">
        <v>42</v>
      </c>
      <c r="FW13" s="293">
        <v>46</v>
      </c>
      <c r="FX13" s="293">
        <v>52</v>
      </c>
      <c r="FY13" s="293">
        <v>40</v>
      </c>
      <c r="FZ13" s="293">
        <v>41</v>
      </c>
      <c r="GA13" s="293">
        <v>39</v>
      </c>
      <c r="GB13" s="300">
        <v>46</v>
      </c>
      <c r="GC13" s="301">
        <v>52</v>
      </c>
      <c r="GD13" s="293">
        <v>41</v>
      </c>
      <c r="GE13" s="293">
        <v>53</v>
      </c>
      <c r="GF13" s="293">
        <v>56</v>
      </c>
      <c r="GG13" s="293">
        <v>45</v>
      </c>
      <c r="GH13" s="293">
        <v>46</v>
      </c>
      <c r="GI13" s="293">
        <v>44</v>
      </c>
      <c r="GJ13" s="293">
        <v>50</v>
      </c>
      <c r="GK13" s="293">
        <v>44</v>
      </c>
      <c r="GL13" s="293">
        <v>48</v>
      </c>
      <c r="GM13" s="293">
        <v>48</v>
      </c>
      <c r="GN13" s="300">
        <v>47</v>
      </c>
      <c r="GO13" s="301">
        <v>49</v>
      </c>
      <c r="GP13" s="293">
        <v>56</v>
      </c>
      <c r="GQ13" s="293">
        <v>43</v>
      </c>
      <c r="GR13" s="293">
        <v>55</v>
      </c>
      <c r="GS13" s="293">
        <v>50</v>
      </c>
      <c r="GT13" s="293">
        <v>45</v>
      </c>
      <c r="GU13" s="293">
        <v>35</v>
      </c>
      <c r="GV13" s="293">
        <v>48</v>
      </c>
      <c r="GW13" s="293">
        <v>42</v>
      </c>
      <c r="GX13" s="293">
        <v>41</v>
      </c>
      <c r="GY13" s="293">
        <v>43</v>
      </c>
      <c r="GZ13" s="300">
        <v>43</v>
      </c>
      <c r="HA13" s="301">
        <v>43</v>
      </c>
      <c r="HB13" s="293">
        <v>32</v>
      </c>
      <c r="HC13" s="293">
        <v>45</v>
      </c>
      <c r="HD13" s="293">
        <v>40</v>
      </c>
      <c r="HE13" s="293">
        <v>40</v>
      </c>
      <c r="HF13" s="293">
        <v>33</v>
      </c>
      <c r="HG13" s="293">
        <v>28</v>
      </c>
      <c r="HH13" s="293">
        <v>46</v>
      </c>
      <c r="HI13" s="293">
        <v>35</v>
      </c>
      <c r="HJ13" s="293">
        <v>39</v>
      </c>
      <c r="HK13" s="293">
        <v>40</v>
      </c>
      <c r="HL13" s="300">
        <v>39</v>
      </c>
      <c r="HM13" s="301">
        <v>42</v>
      </c>
      <c r="HN13" s="293">
        <v>34</v>
      </c>
      <c r="HO13" s="293">
        <v>36</v>
      </c>
      <c r="HP13" s="293">
        <v>39</v>
      </c>
      <c r="HQ13" s="293">
        <v>39</v>
      </c>
      <c r="HR13" s="293">
        <v>34</v>
      </c>
      <c r="HS13" s="293">
        <v>43</v>
      </c>
      <c r="HT13" s="293">
        <v>32</v>
      </c>
      <c r="HU13" s="293">
        <v>41</v>
      </c>
      <c r="HV13" s="293">
        <v>40</v>
      </c>
      <c r="HW13" s="293">
        <v>30</v>
      </c>
      <c r="HX13" s="300">
        <v>41</v>
      </c>
      <c r="HY13" s="301">
        <v>31</v>
      </c>
      <c r="HZ13" s="293">
        <v>35</v>
      </c>
      <c r="IA13" s="293">
        <v>37</v>
      </c>
      <c r="IB13" s="293">
        <v>39</v>
      </c>
      <c r="IC13" s="293">
        <v>36</v>
      </c>
      <c r="ID13" s="293">
        <v>30</v>
      </c>
      <c r="IE13" s="293">
        <v>33</v>
      </c>
      <c r="IF13" s="293">
        <v>40</v>
      </c>
      <c r="IG13" s="293">
        <v>26</v>
      </c>
      <c r="IH13" s="293">
        <v>39</v>
      </c>
      <c r="II13" s="293">
        <v>37</v>
      </c>
      <c r="IJ13" s="300">
        <v>42</v>
      </c>
      <c r="IK13" s="301">
        <v>39</v>
      </c>
      <c r="IL13" s="293">
        <v>35</v>
      </c>
      <c r="IM13" s="293">
        <v>35</v>
      </c>
      <c r="IN13" s="293">
        <v>30</v>
      </c>
      <c r="IO13" s="293">
        <v>42</v>
      </c>
      <c r="IP13" s="293">
        <v>30</v>
      </c>
      <c r="IQ13" s="293">
        <v>40</v>
      </c>
      <c r="IR13" s="293">
        <v>29</v>
      </c>
      <c r="IS13" s="293">
        <v>30</v>
      </c>
      <c r="IT13" s="293">
        <v>36</v>
      </c>
      <c r="IU13" s="293">
        <v>39</v>
      </c>
      <c r="IV13" s="300">
        <v>40</v>
      </c>
      <c r="IW13" s="301">
        <v>28</v>
      </c>
      <c r="IX13" s="293">
        <v>37</v>
      </c>
      <c r="IY13" s="293">
        <v>34</v>
      </c>
      <c r="IZ13" s="293">
        <v>38</v>
      </c>
      <c r="JA13" s="293">
        <v>33</v>
      </c>
      <c r="JB13" s="293">
        <v>37</v>
      </c>
      <c r="JC13" s="293">
        <v>33</v>
      </c>
      <c r="JD13" s="293">
        <v>42</v>
      </c>
      <c r="JE13" s="293">
        <v>28</v>
      </c>
      <c r="JF13" s="293">
        <v>29</v>
      </c>
      <c r="JG13" s="293">
        <v>39</v>
      </c>
      <c r="JH13" s="300">
        <v>34</v>
      </c>
      <c r="JI13" s="301">
        <v>29</v>
      </c>
      <c r="JJ13" s="293">
        <v>28</v>
      </c>
      <c r="JK13" s="293"/>
      <c r="JL13" s="293"/>
      <c r="JM13" s="293"/>
      <c r="JN13" s="293"/>
      <c r="JO13" s="293"/>
      <c r="JP13" s="293"/>
      <c r="JQ13" s="293"/>
      <c r="JR13" s="293"/>
      <c r="JS13" s="293"/>
      <c r="JT13" s="300"/>
      <c r="JU13" s="301"/>
      <c r="JV13" s="293"/>
      <c r="JW13" s="293"/>
      <c r="JX13" s="293"/>
      <c r="JY13" s="293"/>
      <c r="JZ13" s="293"/>
      <c r="KA13" s="293"/>
      <c r="KB13" s="293"/>
      <c r="KC13" s="293"/>
      <c r="KD13" s="293"/>
      <c r="KE13" s="293"/>
      <c r="KF13" s="300"/>
      <c r="KG13" s="301"/>
      <c r="KH13" s="293"/>
      <c r="KI13" s="293"/>
      <c r="KJ13" s="293"/>
      <c r="KK13" s="293"/>
      <c r="KL13" s="293"/>
      <c r="KM13" s="293"/>
      <c r="KN13" s="293"/>
      <c r="KO13" s="293"/>
      <c r="KP13" s="293"/>
      <c r="KQ13" s="293"/>
      <c r="KR13" s="300"/>
      <c r="KS13" s="301"/>
      <c r="KT13" s="293"/>
      <c r="KU13" s="293"/>
      <c r="KV13" s="293"/>
      <c r="KW13" s="293"/>
      <c r="KX13" s="293"/>
      <c r="KY13" s="293"/>
      <c r="KZ13" s="293"/>
      <c r="LA13" s="293"/>
      <c r="LB13" s="293"/>
      <c r="LC13" s="293"/>
      <c r="LD13" s="300"/>
      <c r="LE13" s="301"/>
      <c r="LF13" s="293"/>
      <c r="LG13" s="293"/>
      <c r="LH13" s="293"/>
      <c r="LI13" s="293"/>
      <c r="LJ13" s="293"/>
      <c r="LK13" s="293"/>
      <c r="LL13" s="293"/>
      <c r="LM13" s="293"/>
      <c r="LN13" s="293"/>
      <c r="LO13" s="293"/>
      <c r="LP13" s="300"/>
      <c r="LQ13" s="301"/>
      <c r="LR13" s="293"/>
      <c r="LS13" s="293"/>
      <c r="LT13" s="293"/>
      <c r="LU13" s="293"/>
      <c r="LV13" s="293"/>
      <c r="LW13" s="293"/>
      <c r="LX13" s="293"/>
      <c r="LY13" s="293"/>
      <c r="LZ13" s="293"/>
      <c r="MA13" s="293"/>
      <c r="MB13" s="300"/>
      <c r="MC13" s="301"/>
      <c r="MD13" s="293"/>
      <c r="ME13" s="293"/>
      <c r="MF13" s="293"/>
      <c r="MG13" s="293"/>
      <c r="MH13" s="293"/>
      <c r="MI13" s="293"/>
      <c r="MJ13" s="293"/>
      <c r="MK13" s="293"/>
      <c r="ML13" s="293"/>
      <c r="MM13" s="293"/>
      <c r="MN13" s="300"/>
      <c r="MO13" s="301"/>
      <c r="MP13" s="293"/>
      <c r="MQ13" s="293"/>
      <c r="MR13" s="293"/>
      <c r="MS13" s="293"/>
      <c r="MT13" s="293"/>
      <c r="MU13" s="293"/>
      <c r="MV13" s="293"/>
      <c r="MW13" s="293"/>
      <c r="MX13" s="293"/>
      <c r="MY13" s="293"/>
      <c r="MZ13" s="300"/>
      <c r="NA13" s="301"/>
      <c r="NB13" s="293"/>
      <c r="NC13" s="293"/>
      <c r="ND13" s="293"/>
      <c r="NE13" s="293"/>
      <c r="NF13" s="293"/>
      <c r="NG13" s="293"/>
      <c r="NH13" s="293"/>
      <c r="NI13" s="293"/>
      <c r="NJ13" s="293"/>
      <c r="NK13" s="293"/>
      <c r="NL13" s="300"/>
      <c r="NM13" s="301"/>
      <c r="NN13" s="293"/>
      <c r="NO13" s="293"/>
      <c r="NP13" s="293"/>
      <c r="NQ13" s="293"/>
      <c r="NR13" s="293"/>
      <c r="NS13" s="293"/>
      <c r="NT13" s="293"/>
      <c r="NU13" s="293"/>
      <c r="NV13" s="293"/>
      <c r="NW13" s="293"/>
      <c r="NX13" s="300"/>
      <c r="NY13" s="301"/>
      <c r="NZ13" s="293"/>
      <c r="OA13" s="293"/>
      <c r="OB13" s="293"/>
      <c r="OC13" s="293"/>
      <c r="OD13" s="293"/>
      <c r="OE13" s="293"/>
      <c r="OF13" s="293"/>
      <c r="OG13" s="293"/>
      <c r="OH13" s="293"/>
      <c r="OI13" s="293"/>
      <c r="OJ13" s="300"/>
      <c r="OK13" s="301"/>
      <c r="OL13" s="293"/>
      <c r="OM13" s="293"/>
      <c r="ON13" s="293"/>
      <c r="OO13" s="293"/>
      <c r="OP13" s="293"/>
      <c r="OQ13" s="293"/>
      <c r="OR13" s="293"/>
      <c r="OS13" s="293"/>
      <c r="OT13" s="293"/>
      <c r="OU13" s="293"/>
      <c r="OV13" s="300"/>
      <c r="OW13" s="301"/>
      <c r="OX13" s="293"/>
      <c r="OY13" s="293"/>
      <c r="OZ13" s="293"/>
      <c r="PA13" s="293"/>
      <c r="PB13" s="293"/>
      <c r="PC13" s="293"/>
      <c r="PD13" s="293"/>
      <c r="PE13" s="293"/>
      <c r="PF13" s="293"/>
      <c r="PG13" s="293"/>
      <c r="PH13" s="300"/>
      <c r="PI13" s="301"/>
    </row>
    <row r="14" spans="2:425">
      <c r="B14" s="58"/>
      <c r="C14" s="59"/>
      <c r="D14" s="70" t="s">
        <v>28</v>
      </c>
      <c r="E14" s="293">
        <v>635261</v>
      </c>
      <c r="F14" s="72">
        <v>1204362</v>
      </c>
      <c r="G14" s="72">
        <v>794971</v>
      </c>
      <c r="H14" s="72">
        <v>1025134</v>
      </c>
      <c r="I14" s="72">
        <v>1291349</v>
      </c>
      <c r="J14" s="72">
        <v>1341244</v>
      </c>
      <c r="K14" s="72">
        <v>1387038</v>
      </c>
      <c r="L14" s="72">
        <v>1028344</v>
      </c>
      <c r="M14" s="72">
        <v>668828</v>
      </c>
      <c r="N14" s="72">
        <v>1297473</v>
      </c>
      <c r="O14" s="72">
        <v>1023998</v>
      </c>
      <c r="P14" s="72">
        <v>1594572</v>
      </c>
      <c r="Q14" s="77">
        <v>1472572</v>
      </c>
      <c r="R14" s="74">
        <v>744920</v>
      </c>
      <c r="S14" s="74">
        <v>1390703</v>
      </c>
      <c r="T14" s="74">
        <v>1315060</v>
      </c>
      <c r="U14" s="74">
        <v>1030721</v>
      </c>
      <c r="V14" s="74">
        <v>1724607</v>
      </c>
      <c r="W14" s="74">
        <v>966608</v>
      </c>
      <c r="X14" s="74">
        <v>1657628</v>
      </c>
      <c r="Y14" s="74">
        <v>1105113</v>
      </c>
      <c r="Z14" s="74">
        <v>1669281</v>
      </c>
      <c r="AA14" s="74">
        <v>1208968</v>
      </c>
      <c r="AB14" s="75">
        <v>1118368</v>
      </c>
      <c r="AC14" s="76">
        <v>1534005</v>
      </c>
      <c r="AD14" s="293">
        <v>1410204</v>
      </c>
      <c r="AE14" s="293">
        <v>1271705</v>
      </c>
      <c r="AF14" s="293">
        <v>1384428</v>
      </c>
      <c r="AG14" s="293">
        <v>1499622</v>
      </c>
      <c r="AH14" s="293">
        <v>1397659</v>
      </c>
      <c r="AI14" s="293">
        <v>1104717</v>
      </c>
      <c r="AJ14" s="293">
        <v>1599594</v>
      </c>
      <c r="AK14" s="293">
        <v>951690</v>
      </c>
      <c r="AL14" s="293">
        <v>1647290</v>
      </c>
      <c r="AM14" s="293">
        <v>1826602</v>
      </c>
      <c r="AN14" s="300">
        <v>1437923</v>
      </c>
      <c r="AO14" s="301">
        <v>1569733</v>
      </c>
      <c r="AP14" s="293">
        <v>1219305</v>
      </c>
      <c r="AQ14" s="293">
        <v>1391278</v>
      </c>
      <c r="AR14" s="293">
        <v>1611217</v>
      </c>
      <c r="AS14" s="293">
        <v>1329569</v>
      </c>
      <c r="AT14" s="293">
        <v>1409225</v>
      </c>
      <c r="AU14" s="293">
        <v>1336427</v>
      </c>
      <c r="AV14" s="293">
        <v>1846451</v>
      </c>
      <c r="AW14" s="293">
        <v>1217079</v>
      </c>
      <c r="AX14" s="293">
        <v>1087091</v>
      </c>
      <c r="AY14" s="293">
        <v>2097970</v>
      </c>
      <c r="AZ14" s="300">
        <v>1291892</v>
      </c>
      <c r="BA14" s="301">
        <v>1261989</v>
      </c>
      <c r="BB14" s="293">
        <v>1715820</v>
      </c>
      <c r="BC14" s="293">
        <v>1403079</v>
      </c>
      <c r="BD14" s="293">
        <v>1297938</v>
      </c>
      <c r="BE14" s="293">
        <v>1457782</v>
      </c>
      <c r="BF14" s="293">
        <v>1477323</v>
      </c>
      <c r="BG14" s="293">
        <v>1344028</v>
      </c>
      <c r="BH14" s="293">
        <v>1540516</v>
      </c>
      <c r="BI14" s="293"/>
      <c r="BJ14" s="293"/>
      <c r="BK14" s="293"/>
      <c r="BL14" s="300"/>
      <c r="BM14" s="301"/>
      <c r="BN14" s="293"/>
      <c r="BO14" s="293"/>
      <c r="BP14" s="293"/>
      <c r="BQ14" s="293"/>
      <c r="BR14" s="293"/>
      <c r="BS14" s="293"/>
      <c r="BT14" s="293"/>
      <c r="BU14" s="293"/>
      <c r="BV14" s="293"/>
      <c r="BW14" s="293"/>
      <c r="BX14" s="300"/>
      <c r="BY14" s="301"/>
      <c r="BZ14" s="293"/>
      <c r="CA14" s="293"/>
      <c r="CB14" s="293"/>
      <c r="CC14" s="293"/>
      <c r="CD14" s="293"/>
      <c r="CE14" s="293"/>
      <c r="CF14" s="293"/>
      <c r="CG14" s="293"/>
      <c r="CH14" s="293"/>
      <c r="CI14" s="293"/>
      <c r="CJ14" s="300"/>
      <c r="CK14" s="301"/>
      <c r="CL14" s="293"/>
      <c r="CM14" s="293"/>
      <c r="CN14" s="293"/>
      <c r="CO14" s="293"/>
      <c r="CP14" s="293"/>
      <c r="CQ14" s="293"/>
      <c r="CR14" s="293"/>
      <c r="CS14" s="293"/>
      <c r="CT14" s="293"/>
      <c r="CU14" s="293"/>
      <c r="CV14" s="300"/>
      <c r="CW14" s="301"/>
      <c r="CX14" s="293">
        <v>1463004</v>
      </c>
      <c r="CY14" s="293">
        <v>1444213</v>
      </c>
      <c r="CZ14" s="293">
        <v>1729024</v>
      </c>
      <c r="DA14" s="293">
        <v>1626016</v>
      </c>
      <c r="DB14" s="293">
        <v>1412216</v>
      </c>
      <c r="DC14" s="293">
        <v>1171750</v>
      </c>
      <c r="DD14" s="293">
        <v>1346350</v>
      </c>
      <c r="DE14" s="293">
        <v>1554087</v>
      </c>
      <c r="DF14" s="293">
        <v>1225361</v>
      </c>
      <c r="DG14" s="293">
        <v>1600650</v>
      </c>
      <c r="DH14" s="300">
        <v>1329848</v>
      </c>
      <c r="DI14" s="301">
        <v>1128174</v>
      </c>
      <c r="DJ14" s="293">
        <v>1339300</v>
      </c>
      <c r="DK14" s="293">
        <v>972521</v>
      </c>
      <c r="DL14" s="293">
        <v>1625839</v>
      </c>
      <c r="DM14" s="293">
        <v>870979</v>
      </c>
      <c r="DN14" s="293">
        <v>1155281</v>
      </c>
      <c r="DO14" s="293">
        <v>1246796</v>
      </c>
      <c r="DP14" s="293">
        <v>1104646</v>
      </c>
      <c r="DQ14" s="293">
        <v>864936</v>
      </c>
      <c r="DR14" s="293">
        <v>896467</v>
      </c>
      <c r="DS14" s="293">
        <v>1064102</v>
      </c>
      <c r="DT14" s="300">
        <v>939844</v>
      </c>
      <c r="DU14" s="301">
        <v>1285022</v>
      </c>
      <c r="DV14" s="293">
        <v>1235925</v>
      </c>
      <c r="DW14" s="293">
        <v>1005828</v>
      </c>
      <c r="DX14" s="293">
        <v>945194</v>
      </c>
      <c r="DY14" s="293">
        <v>1390009</v>
      </c>
      <c r="DZ14" s="293">
        <v>980469</v>
      </c>
      <c r="EA14" s="293">
        <v>1182803</v>
      </c>
      <c r="EB14" s="293">
        <v>1271594</v>
      </c>
      <c r="EC14" s="293">
        <v>964153</v>
      </c>
      <c r="ED14" s="293">
        <v>1086179</v>
      </c>
      <c r="EE14" s="293">
        <v>1156746</v>
      </c>
      <c r="EF14" s="300">
        <v>1163917</v>
      </c>
      <c r="EG14" s="301">
        <v>1188652</v>
      </c>
      <c r="EH14" s="293">
        <v>1139668</v>
      </c>
      <c r="EI14" s="293">
        <v>1084242</v>
      </c>
      <c r="EJ14" s="293">
        <v>1397993</v>
      </c>
      <c r="EK14" s="293">
        <v>1048244</v>
      </c>
      <c r="EL14" s="293">
        <v>902159</v>
      </c>
      <c r="EM14" s="293">
        <v>1423327</v>
      </c>
      <c r="EN14" s="293">
        <v>879666</v>
      </c>
      <c r="EO14" s="293">
        <v>1132344</v>
      </c>
      <c r="EP14" s="293">
        <v>1390072</v>
      </c>
      <c r="EQ14" s="293">
        <v>1089546</v>
      </c>
      <c r="ER14" s="300">
        <v>1213577</v>
      </c>
      <c r="ES14" s="301">
        <v>941863</v>
      </c>
      <c r="ET14" s="293">
        <v>1207004</v>
      </c>
      <c r="EU14" s="293">
        <v>938650</v>
      </c>
      <c r="EV14" s="293">
        <v>1450126</v>
      </c>
      <c r="EW14" s="293">
        <v>1216230</v>
      </c>
      <c r="EX14" s="293">
        <v>1091254</v>
      </c>
      <c r="EY14" s="293">
        <v>997430</v>
      </c>
      <c r="EZ14" s="293">
        <v>1245653</v>
      </c>
      <c r="FA14" s="293">
        <v>804507</v>
      </c>
      <c r="FB14" s="293">
        <v>1255839</v>
      </c>
      <c r="FC14" s="293">
        <v>967993</v>
      </c>
      <c r="FD14" s="300">
        <v>1740891</v>
      </c>
      <c r="FE14" s="301">
        <v>963414</v>
      </c>
      <c r="FF14" s="293">
        <v>859823</v>
      </c>
      <c r="FG14" s="293">
        <v>1147526</v>
      </c>
      <c r="FH14" s="293">
        <v>1302058</v>
      </c>
      <c r="FI14" s="293">
        <v>1099969</v>
      </c>
      <c r="FJ14" s="293">
        <v>917904</v>
      </c>
      <c r="FK14" s="293">
        <v>1196703</v>
      </c>
      <c r="FL14" s="293">
        <v>1130563</v>
      </c>
      <c r="FM14" s="293">
        <v>1254170</v>
      </c>
      <c r="FN14" s="293">
        <v>992474</v>
      </c>
      <c r="FO14" s="293">
        <v>1063835</v>
      </c>
      <c r="FP14" s="300">
        <v>1275695</v>
      </c>
      <c r="FQ14" s="301">
        <v>1450858</v>
      </c>
      <c r="FR14" s="293">
        <v>830541</v>
      </c>
      <c r="FS14" s="293">
        <v>966053</v>
      </c>
      <c r="FT14" s="293">
        <v>1341818</v>
      </c>
      <c r="FU14" s="293">
        <v>986727</v>
      </c>
      <c r="FV14" s="293">
        <v>912011</v>
      </c>
      <c r="FW14" s="293">
        <v>1000160</v>
      </c>
      <c r="FX14" s="293">
        <v>1033380</v>
      </c>
      <c r="FY14" s="293">
        <v>1109243</v>
      </c>
      <c r="FZ14" s="293">
        <v>1277427</v>
      </c>
      <c r="GA14" s="293">
        <v>785050</v>
      </c>
      <c r="GB14" s="300">
        <v>1448728</v>
      </c>
      <c r="GC14" s="301">
        <v>1269422</v>
      </c>
      <c r="GD14" s="293">
        <v>850149</v>
      </c>
      <c r="GE14" s="293">
        <v>1372537</v>
      </c>
      <c r="GF14" s="293">
        <v>1286817</v>
      </c>
      <c r="GG14" s="293">
        <v>1000151</v>
      </c>
      <c r="GH14" s="293">
        <v>1268772</v>
      </c>
      <c r="GI14" s="293">
        <v>1413150</v>
      </c>
      <c r="GJ14" s="293">
        <v>1128063</v>
      </c>
      <c r="GK14" s="293">
        <v>928048</v>
      </c>
      <c r="GL14" s="293">
        <v>1589093</v>
      </c>
      <c r="GM14" s="293">
        <v>1145048</v>
      </c>
      <c r="GN14" s="300">
        <v>1060148</v>
      </c>
      <c r="GO14" s="301">
        <v>1373250</v>
      </c>
      <c r="GP14" s="293">
        <v>1029284</v>
      </c>
      <c r="GQ14" s="293">
        <v>1088557</v>
      </c>
      <c r="GR14" s="293">
        <v>1449586</v>
      </c>
      <c r="GS14" s="293">
        <v>968251</v>
      </c>
      <c r="GT14" s="293">
        <v>993476</v>
      </c>
      <c r="GU14" s="293">
        <v>763000</v>
      </c>
      <c r="GV14" s="293">
        <v>995493</v>
      </c>
      <c r="GW14" s="293">
        <v>767090</v>
      </c>
      <c r="GX14" s="293">
        <v>1068163</v>
      </c>
      <c r="GY14" s="293">
        <v>849326</v>
      </c>
      <c r="GZ14" s="300">
        <v>945993</v>
      </c>
      <c r="HA14" s="301">
        <v>1279097</v>
      </c>
      <c r="HB14" s="293">
        <v>626681</v>
      </c>
      <c r="HC14" s="293">
        <v>824549</v>
      </c>
      <c r="HD14" s="293">
        <v>1056453</v>
      </c>
      <c r="HE14" s="293">
        <v>887750</v>
      </c>
      <c r="HF14" s="293">
        <v>649909</v>
      </c>
      <c r="HG14" s="293">
        <v>1124933</v>
      </c>
      <c r="HH14" s="293">
        <v>1008566</v>
      </c>
      <c r="HI14" s="293">
        <v>751442</v>
      </c>
      <c r="HJ14" s="293">
        <v>512320</v>
      </c>
      <c r="HK14" s="293">
        <v>902712</v>
      </c>
      <c r="HL14" s="300">
        <v>1079181</v>
      </c>
      <c r="HM14" s="301">
        <v>580882</v>
      </c>
      <c r="HN14" s="293">
        <v>716140</v>
      </c>
      <c r="HO14" s="293">
        <v>1014507</v>
      </c>
      <c r="HP14" s="293">
        <v>812992</v>
      </c>
      <c r="HQ14" s="293">
        <v>623803</v>
      </c>
      <c r="HR14" s="293">
        <v>658716</v>
      </c>
      <c r="HS14" s="293">
        <v>1083196</v>
      </c>
      <c r="HT14" s="293">
        <v>496823</v>
      </c>
      <c r="HU14" s="293">
        <v>852108</v>
      </c>
      <c r="HV14" s="293">
        <v>845867</v>
      </c>
      <c r="HW14" s="293">
        <v>577848</v>
      </c>
      <c r="HX14" s="300">
        <v>704916</v>
      </c>
      <c r="HY14" s="301">
        <v>982144</v>
      </c>
      <c r="HZ14" s="293">
        <v>538921</v>
      </c>
      <c r="IA14" s="293">
        <v>1118663</v>
      </c>
      <c r="IB14" s="293">
        <v>676560</v>
      </c>
      <c r="IC14" s="293">
        <v>848089</v>
      </c>
      <c r="ID14" s="293">
        <v>508564</v>
      </c>
      <c r="IE14" s="293">
        <v>1030026</v>
      </c>
      <c r="IF14" s="293">
        <v>1400738</v>
      </c>
      <c r="IG14" s="293">
        <v>508841</v>
      </c>
      <c r="IH14" s="293">
        <v>825447</v>
      </c>
      <c r="II14" s="293">
        <v>900138</v>
      </c>
      <c r="IJ14" s="300">
        <v>853250</v>
      </c>
      <c r="IK14" s="301">
        <v>861434</v>
      </c>
      <c r="IL14" s="293">
        <v>807276</v>
      </c>
      <c r="IM14" s="293">
        <v>614072</v>
      </c>
      <c r="IN14" s="293">
        <v>651863</v>
      </c>
      <c r="IO14" s="293">
        <v>972197</v>
      </c>
      <c r="IP14" s="293">
        <v>726240</v>
      </c>
      <c r="IQ14" s="293">
        <v>907811</v>
      </c>
      <c r="IR14" s="293">
        <v>696326</v>
      </c>
      <c r="IS14" s="293">
        <v>769646</v>
      </c>
      <c r="IT14" s="293">
        <v>819531</v>
      </c>
      <c r="IU14" s="293">
        <v>709890</v>
      </c>
      <c r="IV14" s="300">
        <v>1010285</v>
      </c>
      <c r="IW14" s="301">
        <v>759019</v>
      </c>
      <c r="IX14" s="293">
        <v>985684</v>
      </c>
      <c r="IY14" s="293">
        <v>553898</v>
      </c>
      <c r="IZ14" s="293">
        <v>944814</v>
      </c>
      <c r="JA14" s="293">
        <v>675648</v>
      </c>
      <c r="JB14" s="293">
        <v>1047460</v>
      </c>
      <c r="JC14" s="293">
        <v>635799</v>
      </c>
      <c r="JD14" s="293">
        <v>875343</v>
      </c>
      <c r="JE14" s="293">
        <v>1037910</v>
      </c>
      <c r="JF14" s="293">
        <v>652898</v>
      </c>
      <c r="JG14" s="293">
        <v>959234</v>
      </c>
      <c r="JH14" s="300">
        <v>634688</v>
      </c>
      <c r="JI14" s="301">
        <v>855583</v>
      </c>
      <c r="JJ14" s="293">
        <v>635261</v>
      </c>
      <c r="JK14" s="293"/>
      <c r="JL14" s="293"/>
      <c r="JM14" s="293"/>
      <c r="JN14" s="293"/>
      <c r="JO14" s="293"/>
      <c r="JP14" s="293"/>
      <c r="JQ14" s="293"/>
      <c r="JR14" s="293"/>
      <c r="JS14" s="293"/>
      <c r="JT14" s="300"/>
      <c r="JU14" s="301"/>
      <c r="JV14" s="293"/>
      <c r="JW14" s="293"/>
      <c r="JX14" s="293"/>
      <c r="JY14" s="293"/>
      <c r="JZ14" s="293"/>
      <c r="KA14" s="293"/>
      <c r="KB14" s="293"/>
      <c r="KC14" s="293"/>
      <c r="KD14" s="293"/>
      <c r="KE14" s="293"/>
      <c r="KF14" s="300"/>
      <c r="KG14" s="301"/>
      <c r="KH14" s="293"/>
      <c r="KI14" s="293"/>
      <c r="KJ14" s="293"/>
      <c r="KK14" s="293"/>
      <c r="KL14" s="293"/>
      <c r="KM14" s="293"/>
      <c r="KN14" s="293"/>
      <c r="KO14" s="293"/>
      <c r="KP14" s="293"/>
      <c r="KQ14" s="293"/>
      <c r="KR14" s="300"/>
      <c r="KS14" s="301"/>
      <c r="KT14" s="293"/>
      <c r="KU14" s="293"/>
      <c r="KV14" s="293"/>
      <c r="KW14" s="293"/>
      <c r="KX14" s="293"/>
      <c r="KY14" s="293"/>
      <c r="KZ14" s="293"/>
      <c r="LA14" s="293"/>
      <c r="LB14" s="293"/>
      <c r="LC14" s="293"/>
      <c r="LD14" s="300"/>
      <c r="LE14" s="301"/>
      <c r="LF14" s="293"/>
      <c r="LG14" s="293"/>
      <c r="LH14" s="293"/>
      <c r="LI14" s="293"/>
      <c r="LJ14" s="293"/>
      <c r="LK14" s="293"/>
      <c r="LL14" s="293"/>
      <c r="LM14" s="293"/>
      <c r="LN14" s="293"/>
      <c r="LO14" s="293"/>
      <c r="LP14" s="300"/>
      <c r="LQ14" s="301"/>
      <c r="LR14" s="293"/>
      <c r="LS14" s="293"/>
      <c r="LT14" s="293"/>
      <c r="LU14" s="293"/>
      <c r="LV14" s="293"/>
      <c r="LW14" s="293"/>
      <c r="LX14" s="293"/>
      <c r="LY14" s="293"/>
      <c r="LZ14" s="293"/>
      <c r="MA14" s="293"/>
      <c r="MB14" s="300"/>
      <c r="MC14" s="301"/>
      <c r="MD14" s="293"/>
      <c r="ME14" s="293"/>
      <c r="MF14" s="293"/>
      <c r="MG14" s="293"/>
      <c r="MH14" s="293"/>
      <c r="MI14" s="293"/>
      <c r="MJ14" s="293"/>
      <c r="MK14" s="293"/>
      <c r="ML14" s="293"/>
      <c r="MM14" s="293"/>
      <c r="MN14" s="300"/>
      <c r="MO14" s="301"/>
      <c r="MP14" s="293"/>
      <c r="MQ14" s="293"/>
      <c r="MR14" s="293"/>
      <c r="MS14" s="293"/>
      <c r="MT14" s="293"/>
      <c r="MU14" s="293"/>
      <c r="MV14" s="293"/>
      <c r="MW14" s="293"/>
      <c r="MX14" s="293"/>
      <c r="MY14" s="293"/>
      <c r="MZ14" s="300"/>
      <c r="NA14" s="301"/>
      <c r="NB14" s="293"/>
      <c r="NC14" s="293"/>
      <c r="ND14" s="293"/>
      <c r="NE14" s="293"/>
      <c r="NF14" s="293"/>
      <c r="NG14" s="293"/>
      <c r="NH14" s="293"/>
      <c r="NI14" s="293"/>
      <c r="NJ14" s="293"/>
      <c r="NK14" s="293"/>
      <c r="NL14" s="300"/>
      <c r="NM14" s="301"/>
      <c r="NN14" s="293"/>
      <c r="NO14" s="293"/>
      <c r="NP14" s="293"/>
      <c r="NQ14" s="293"/>
      <c r="NR14" s="293"/>
      <c r="NS14" s="293"/>
      <c r="NT14" s="293"/>
      <c r="NU14" s="293"/>
      <c r="NV14" s="293"/>
      <c r="NW14" s="293"/>
      <c r="NX14" s="300"/>
      <c r="NY14" s="301"/>
      <c r="NZ14" s="293"/>
      <c r="OA14" s="293"/>
      <c r="OB14" s="293"/>
      <c r="OC14" s="293"/>
      <c r="OD14" s="293"/>
      <c r="OE14" s="293"/>
      <c r="OF14" s="293"/>
      <c r="OG14" s="293"/>
      <c r="OH14" s="293"/>
      <c r="OI14" s="293"/>
      <c r="OJ14" s="300"/>
      <c r="OK14" s="301"/>
      <c r="OL14" s="293"/>
      <c r="OM14" s="293"/>
      <c r="ON14" s="293"/>
      <c r="OO14" s="293"/>
      <c r="OP14" s="293"/>
      <c r="OQ14" s="293"/>
      <c r="OR14" s="293"/>
      <c r="OS14" s="293"/>
      <c r="OT14" s="293"/>
      <c r="OU14" s="293"/>
      <c r="OV14" s="300"/>
      <c r="OW14" s="301"/>
      <c r="OX14" s="293"/>
      <c r="OY14" s="293"/>
      <c r="OZ14" s="293"/>
      <c r="PA14" s="293"/>
      <c r="PB14" s="293"/>
      <c r="PC14" s="293"/>
      <c r="PD14" s="293"/>
      <c r="PE14" s="293"/>
      <c r="PF14" s="293"/>
      <c r="PG14" s="293"/>
      <c r="PH14" s="300"/>
      <c r="PI14" s="301"/>
    </row>
    <row r="15" spans="2:425" ht="13" hidden="1" customHeight="1" thickBot="1">
      <c r="B15" s="78"/>
      <c r="C15" s="78"/>
      <c r="D15" s="78"/>
      <c r="E15" s="81"/>
      <c r="F15" s="82">
        <f>IF(J15&gt;=1,J15,"")</f>
        <v>63</v>
      </c>
      <c r="G15" s="83" t="str">
        <f>IF(F15="","","万")</f>
        <v>万</v>
      </c>
      <c r="H15" s="83">
        <f>IF(K15&gt;0,K15,"")</f>
        <v>5</v>
      </c>
      <c r="I15" s="83" t="str">
        <f>IF(H15="","","千")</f>
        <v>千</v>
      </c>
      <c r="J15" s="82">
        <f>IF(M15=10,L15+1,L15)</f>
        <v>63</v>
      </c>
      <c r="K15" s="83">
        <f>IF(M15&lt;10,M15,"")</f>
        <v>5</v>
      </c>
      <c r="L15" s="84">
        <f>ROUNDDOWN(E14/10000,0)</f>
        <v>63</v>
      </c>
      <c r="M15" s="84">
        <f>ROUND((+E14-ROUNDDOWN(E14/10000,0)*10000)/1000,0)</f>
        <v>5</v>
      </c>
      <c r="N15" s="81"/>
      <c r="O15" s="81"/>
      <c r="P15" s="81"/>
      <c r="Q15" s="81"/>
      <c r="R15" s="81"/>
      <c r="S15" s="81"/>
      <c r="T15" s="81"/>
      <c r="U15" s="81"/>
      <c r="V15" s="81"/>
      <c r="W15" s="81"/>
      <c r="X15" s="81"/>
      <c r="Y15" s="81"/>
      <c r="Z15" s="81"/>
      <c r="AA15" s="81"/>
      <c r="AB15" s="81"/>
      <c r="AC15" s="81"/>
      <c r="AD15" s="85"/>
      <c r="AE15" s="85"/>
      <c r="AF15" s="85"/>
      <c r="AG15" s="85"/>
      <c r="AH15" s="85"/>
      <c r="AI15" s="85"/>
      <c r="AJ15" s="85"/>
      <c r="AK15" s="85"/>
      <c r="AL15" s="85"/>
      <c r="AM15" s="85"/>
      <c r="AN15" s="85"/>
      <c r="AO15" s="86"/>
      <c r="AP15" s="81"/>
      <c r="AQ15" s="81"/>
      <c r="AR15" s="81"/>
      <c r="AS15" s="81"/>
      <c r="AT15" s="81"/>
      <c r="AU15" s="81"/>
      <c r="AV15" s="81"/>
      <c r="AW15" s="81"/>
      <c r="AX15" s="81"/>
      <c r="AY15" s="81"/>
      <c r="AZ15" s="81"/>
      <c r="BA15" s="87"/>
      <c r="BB15" s="81"/>
      <c r="BC15" s="81"/>
      <c r="BD15" s="81"/>
      <c r="BE15" s="81"/>
      <c r="BF15" s="81"/>
      <c r="BG15" s="81"/>
      <c r="BH15" s="81"/>
      <c r="BI15" s="81"/>
      <c r="BJ15" s="81"/>
      <c r="BK15" s="81"/>
      <c r="BL15" s="81"/>
      <c r="BM15" s="87"/>
      <c r="BN15" s="81"/>
      <c r="BO15" s="81"/>
      <c r="BP15" s="81"/>
      <c r="BQ15" s="81"/>
      <c r="BR15" s="81"/>
      <c r="BS15" s="81"/>
      <c r="BT15" s="81"/>
      <c r="BU15" s="81"/>
      <c r="BV15" s="81"/>
      <c r="BW15" s="81"/>
      <c r="BX15" s="81"/>
      <c r="BY15" s="87"/>
      <c r="BZ15" s="81"/>
      <c r="CA15" s="81"/>
      <c r="CB15" s="81"/>
      <c r="CC15" s="81"/>
      <c r="CD15" s="81"/>
      <c r="CE15" s="81"/>
      <c r="CF15" s="81"/>
      <c r="CG15" s="81"/>
      <c r="CH15" s="81"/>
      <c r="CI15" s="81"/>
      <c r="CJ15" s="81"/>
      <c r="CK15" s="87"/>
      <c r="CL15" s="81"/>
      <c r="CM15" s="81"/>
      <c r="CN15" s="81"/>
      <c r="CO15" s="81"/>
      <c r="CP15" s="81"/>
      <c r="CQ15" s="81"/>
      <c r="CR15" s="81"/>
      <c r="CS15" s="81"/>
      <c r="CT15" s="81"/>
      <c r="CU15" s="81"/>
      <c r="CV15" s="81"/>
      <c r="CW15" s="87"/>
      <c r="CX15" s="81"/>
      <c r="CY15" s="81"/>
      <c r="CZ15" s="81"/>
      <c r="DA15" s="81"/>
      <c r="DB15" s="81"/>
      <c r="DC15" s="81"/>
      <c r="DD15" s="81"/>
      <c r="DE15" s="81"/>
      <c r="DF15" s="81"/>
      <c r="DG15" s="81"/>
      <c r="DH15" s="81"/>
      <c r="DI15" s="87"/>
      <c r="DJ15" s="81"/>
      <c r="DK15" s="81"/>
      <c r="DL15" s="81"/>
      <c r="DM15" s="81"/>
      <c r="DN15" s="81"/>
      <c r="DO15" s="81"/>
      <c r="DP15" s="81"/>
      <c r="DQ15" s="81"/>
      <c r="DR15" s="81"/>
      <c r="DS15" s="81"/>
      <c r="DT15" s="81"/>
      <c r="DU15" s="87"/>
      <c r="DV15" s="81"/>
      <c r="DW15" s="81"/>
      <c r="DX15" s="81"/>
      <c r="DY15" s="81"/>
      <c r="DZ15" s="81"/>
      <c r="EA15" s="81"/>
      <c r="EB15" s="81"/>
      <c r="EC15" s="81"/>
      <c r="ED15" s="81"/>
      <c r="EE15" s="81"/>
      <c r="EF15" s="81"/>
      <c r="EG15" s="87"/>
      <c r="EH15" s="81"/>
      <c r="EI15" s="81"/>
      <c r="EJ15" s="81"/>
      <c r="EK15" s="81"/>
      <c r="EL15" s="81"/>
      <c r="EM15" s="81"/>
      <c r="EN15" s="81"/>
      <c r="EO15" s="81"/>
      <c r="EP15" s="81"/>
      <c r="EQ15" s="81"/>
      <c r="ER15" s="81"/>
      <c r="ES15" s="87"/>
      <c r="ET15" s="81"/>
      <c r="EU15" s="81"/>
      <c r="EV15" s="81"/>
      <c r="EW15" s="81"/>
      <c r="EX15" s="81"/>
      <c r="EY15" s="81"/>
      <c r="EZ15" s="81"/>
      <c r="FA15" s="81"/>
      <c r="FB15" s="81"/>
      <c r="FC15" s="81"/>
      <c r="FD15" s="81"/>
      <c r="FE15" s="87"/>
      <c r="FF15" s="81"/>
      <c r="FG15" s="81"/>
      <c r="FH15" s="81"/>
      <c r="FI15" s="81"/>
      <c r="FJ15" s="81"/>
      <c r="FK15" s="81"/>
      <c r="FL15" s="81"/>
      <c r="FM15" s="81"/>
      <c r="FN15" s="81"/>
      <c r="FO15" s="81"/>
      <c r="FP15" s="81"/>
      <c r="FQ15" s="87"/>
      <c r="FR15" s="81"/>
      <c r="FS15" s="81"/>
      <c r="FT15" s="81"/>
      <c r="FU15" s="81"/>
      <c r="FV15" s="81"/>
      <c r="FW15" s="81"/>
      <c r="FX15" s="81"/>
      <c r="FY15" s="81"/>
      <c r="FZ15" s="81"/>
      <c r="GA15" s="81"/>
      <c r="GB15" s="81"/>
      <c r="GC15" s="87"/>
      <c r="GD15" s="81"/>
      <c r="GE15" s="81"/>
      <c r="GF15" s="81"/>
      <c r="GG15" s="81"/>
      <c r="GH15" s="81"/>
      <c r="GI15" s="81"/>
      <c r="GJ15" s="81"/>
      <c r="GK15" s="81"/>
      <c r="GL15" s="81"/>
      <c r="GM15" s="81"/>
      <c r="GN15" s="81"/>
      <c r="GO15" s="87"/>
      <c r="GP15" s="81"/>
      <c r="GQ15" s="81"/>
      <c r="GR15" s="81"/>
      <c r="GS15" s="81"/>
      <c r="GT15" s="81"/>
      <c r="GU15" s="81"/>
      <c r="GV15" s="81"/>
      <c r="GW15" s="81"/>
      <c r="GX15" s="81"/>
      <c r="GY15" s="81"/>
      <c r="GZ15" s="81"/>
      <c r="HA15" s="87"/>
      <c r="HB15" s="81"/>
      <c r="HC15" s="81"/>
      <c r="HD15" s="81"/>
      <c r="HE15" s="81"/>
      <c r="HF15" s="81"/>
      <c r="HG15" s="81"/>
      <c r="HH15" s="81"/>
      <c r="HI15" s="81"/>
      <c r="HJ15" s="81"/>
      <c r="HK15" s="81"/>
      <c r="HL15" s="81"/>
      <c r="HM15" s="87"/>
      <c r="HN15" s="81"/>
      <c r="HO15" s="81"/>
      <c r="HP15" s="81"/>
      <c r="HQ15" s="81"/>
      <c r="HR15" s="81"/>
      <c r="HS15" s="81"/>
      <c r="HT15" s="81"/>
      <c r="HU15" s="81"/>
      <c r="HV15" s="81"/>
      <c r="HW15" s="81"/>
      <c r="HX15" s="81"/>
      <c r="HY15" s="87"/>
      <c r="HZ15" s="81"/>
      <c r="IA15" s="81"/>
      <c r="IB15" s="81"/>
      <c r="IC15" s="81"/>
      <c r="ID15" s="81"/>
      <c r="IE15" s="81"/>
      <c r="IF15" s="81"/>
      <c r="IG15" s="81"/>
      <c r="IH15" s="81"/>
      <c r="II15" s="81"/>
      <c r="IJ15" s="81"/>
      <c r="IK15" s="87"/>
      <c r="IL15" s="81"/>
      <c r="IM15" s="81"/>
      <c r="IN15" s="81"/>
      <c r="IO15" s="81"/>
      <c r="IP15" s="81"/>
      <c r="IQ15" s="81"/>
      <c r="IR15" s="81"/>
      <c r="IS15" s="81"/>
      <c r="IT15" s="81"/>
      <c r="IU15" s="81"/>
      <c r="IV15" s="81"/>
      <c r="IW15" s="87"/>
      <c r="IX15" s="81"/>
      <c r="IY15" s="81"/>
      <c r="IZ15" s="81"/>
      <c r="JA15" s="81"/>
      <c r="JB15" s="81"/>
      <c r="JC15" s="81"/>
      <c r="JD15" s="81"/>
      <c r="JE15" s="81"/>
      <c r="JF15" s="81"/>
      <c r="JG15" s="81"/>
      <c r="JH15" s="81"/>
      <c r="JI15" s="87"/>
      <c r="JJ15" s="81"/>
      <c r="JK15" s="81"/>
      <c r="JL15" s="81"/>
      <c r="JM15" s="81"/>
      <c r="JN15" s="81"/>
      <c r="JO15" s="81"/>
      <c r="JP15" s="81"/>
      <c r="JQ15" s="81"/>
      <c r="JR15" s="81"/>
      <c r="JS15" s="81"/>
      <c r="JT15" s="81"/>
      <c r="JU15" s="87"/>
      <c r="JV15" s="81"/>
      <c r="JW15" s="81"/>
      <c r="JX15" s="81"/>
      <c r="JY15" s="81"/>
      <c r="JZ15" s="81"/>
      <c r="KA15" s="81"/>
      <c r="KB15" s="81"/>
      <c r="KC15" s="81"/>
      <c r="KD15" s="81"/>
      <c r="KE15" s="81"/>
      <c r="KF15" s="81"/>
      <c r="KG15" s="87"/>
      <c r="KH15" s="81"/>
      <c r="KI15" s="81"/>
      <c r="KJ15" s="81"/>
      <c r="KK15" s="81"/>
      <c r="KL15" s="81"/>
      <c r="KM15" s="81"/>
      <c r="KN15" s="81"/>
      <c r="KO15" s="81"/>
      <c r="KP15" s="81"/>
      <c r="KQ15" s="81"/>
      <c r="KR15" s="81"/>
      <c r="KS15" s="87"/>
      <c r="KT15" s="81"/>
      <c r="KU15" s="81"/>
      <c r="KV15" s="81"/>
      <c r="KW15" s="81"/>
      <c r="KX15" s="81"/>
      <c r="KY15" s="81"/>
      <c r="KZ15" s="81"/>
      <c r="LA15" s="81"/>
      <c r="LB15" s="81"/>
      <c r="LC15" s="81"/>
      <c r="LD15" s="81"/>
      <c r="LE15" s="87"/>
      <c r="LF15" s="81"/>
      <c r="LG15" s="81"/>
      <c r="LH15" s="81"/>
      <c r="LI15" s="81"/>
      <c r="LJ15" s="81"/>
      <c r="LK15" s="81"/>
      <c r="LL15" s="81"/>
      <c r="LM15" s="81"/>
      <c r="LN15" s="81"/>
      <c r="LO15" s="81"/>
      <c r="LP15" s="81"/>
      <c r="LQ15" s="87"/>
      <c r="LR15" s="81"/>
      <c r="LS15" s="81"/>
      <c r="LT15" s="81"/>
      <c r="LU15" s="81"/>
      <c r="LV15" s="81"/>
      <c r="LW15" s="81"/>
      <c r="LX15" s="81"/>
      <c r="LY15" s="81"/>
      <c r="LZ15" s="81"/>
      <c r="MA15" s="81"/>
      <c r="MB15" s="81"/>
      <c r="MC15" s="87"/>
      <c r="MD15" s="81"/>
      <c r="ME15" s="81"/>
      <c r="MF15" s="81"/>
      <c r="MG15" s="81"/>
      <c r="MH15" s="81"/>
      <c r="MI15" s="81"/>
      <c r="MJ15" s="81"/>
      <c r="MK15" s="81"/>
      <c r="ML15" s="81"/>
      <c r="MM15" s="81"/>
      <c r="MN15" s="81"/>
      <c r="MO15" s="87"/>
      <c r="MP15" s="81"/>
      <c r="MQ15" s="81"/>
      <c r="MR15" s="81"/>
      <c r="MS15" s="81"/>
      <c r="MT15" s="81"/>
      <c r="MU15" s="81"/>
      <c r="MV15" s="81"/>
      <c r="MW15" s="81"/>
      <c r="MX15" s="81"/>
      <c r="MY15" s="81"/>
      <c r="MZ15" s="81"/>
      <c r="NA15" s="87"/>
      <c r="NB15" s="81"/>
      <c r="NC15" s="81"/>
      <c r="ND15" s="81"/>
      <c r="NE15" s="81"/>
      <c r="NF15" s="81"/>
      <c r="NG15" s="81"/>
      <c r="NH15" s="81"/>
      <c r="NI15" s="81"/>
      <c r="NJ15" s="81"/>
      <c r="NK15" s="81"/>
      <c r="NL15" s="81"/>
      <c r="NM15" s="87"/>
      <c r="NN15" s="81"/>
      <c r="NO15" s="81"/>
      <c r="NP15" s="81"/>
      <c r="NQ15" s="81"/>
      <c r="NR15" s="81"/>
      <c r="NS15" s="81"/>
      <c r="NT15" s="81"/>
      <c r="NU15" s="81"/>
      <c r="NV15" s="81"/>
      <c r="NW15" s="81"/>
      <c r="NX15" s="81"/>
      <c r="NY15" s="87"/>
      <c r="NZ15" s="81"/>
      <c r="OA15" s="81"/>
      <c r="OB15" s="81"/>
      <c r="OC15" s="81"/>
      <c r="OD15" s="81"/>
      <c r="OE15" s="81"/>
      <c r="OF15" s="81"/>
      <c r="OG15" s="81"/>
      <c r="OH15" s="81"/>
      <c r="OI15" s="81"/>
      <c r="OJ15" s="81"/>
      <c r="OK15" s="87"/>
      <c r="OL15" s="81"/>
      <c r="OM15" s="81"/>
      <c r="ON15" s="81"/>
      <c r="OO15" s="81"/>
      <c r="OP15" s="81"/>
      <c r="OQ15" s="81"/>
      <c r="OR15" s="81"/>
      <c r="OS15" s="81"/>
      <c r="OT15" s="81"/>
      <c r="OU15" s="81"/>
      <c r="OV15" s="81"/>
      <c r="OW15" s="87"/>
      <c r="OX15" s="81"/>
      <c r="OY15" s="81"/>
      <c r="OZ15" s="81"/>
      <c r="PA15" s="81"/>
      <c r="PB15" s="81"/>
      <c r="PC15" s="81"/>
      <c r="PD15" s="81"/>
      <c r="PE15" s="81"/>
      <c r="PF15" s="81"/>
      <c r="PG15" s="81"/>
      <c r="PH15" s="81"/>
      <c r="PI15" s="87"/>
    </row>
    <row r="16" spans="2:425">
      <c r="B16" s="55"/>
      <c r="C16" s="88" t="s">
        <v>120</v>
      </c>
      <c r="D16" s="89" t="s">
        <v>118</v>
      </c>
      <c r="E16" s="90">
        <v>30</v>
      </c>
      <c r="F16" s="90">
        <f t="shared" ref="F16:AM16" si="495">F31</f>
        <v>52</v>
      </c>
      <c r="G16" s="90">
        <f t="shared" si="495"/>
        <v>43</v>
      </c>
      <c r="H16" s="90">
        <f t="shared" si="495"/>
        <v>65</v>
      </c>
      <c r="I16" s="90">
        <f t="shared" si="495"/>
        <v>35</v>
      </c>
      <c r="J16" s="90">
        <f t="shared" si="495"/>
        <v>42</v>
      </c>
      <c r="K16" s="90">
        <f t="shared" si="495"/>
        <v>50</v>
      </c>
      <c r="L16" s="90">
        <f t="shared" si="495"/>
        <v>36</v>
      </c>
      <c r="M16" s="90">
        <f t="shared" si="495"/>
        <v>31</v>
      </c>
      <c r="N16" s="90">
        <f t="shared" si="495"/>
        <v>56</v>
      </c>
      <c r="O16" s="90">
        <f t="shared" si="495"/>
        <v>40</v>
      </c>
      <c r="P16" s="90">
        <f t="shared" si="495"/>
        <v>41</v>
      </c>
      <c r="Q16" s="90">
        <f t="shared" si="495"/>
        <v>35</v>
      </c>
      <c r="R16" s="90">
        <f t="shared" si="495"/>
        <v>46</v>
      </c>
      <c r="S16" s="90">
        <f t="shared" si="495"/>
        <v>43</v>
      </c>
      <c r="T16" s="90">
        <f t="shared" si="495"/>
        <v>71</v>
      </c>
      <c r="U16" s="90">
        <f t="shared" si="495"/>
        <v>42</v>
      </c>
      <c r="V16" s="90">
        <f t="shared" si="495"/>
        <v>35</v>
      </c>
      <c r="W16" s="90">
        <f t="shared" si="495"/>
        <v>49</v>
      </c>
      <c r="X16" s="90">
        <f t="shared" si="495"/>
        <v>53</v>
      </c>
      <c r="Y16" s="90">
        <f t="shared" si="495"/>
        <v>36</v>
      </c>
      <c r="Z16" s="90">
        <f t="shared" si="495"/>
        <v>47</v>
      </c>
      <c r="AA16" s="90">
        <f t="shared" si="495"/>
        <v>61</v>
      </c>
      <c r="AB16" s="90">
        <f t="shared" si="495"/>
        <v>51</v>
      </c>
      <c r="AC16" s="90">
        <f t="shared" si="495"/>
        <v>39</v>
      </c>
      <c r="AD16" s="91">
        <f t="shared" si="495"/>
        <v>58</v>
      </c>
      <c r="AE16" s="91">
        <f t="shared" si="495"/>
        <v>50</v>
      </c>
      <c r="AF16" s="91">
        <f t="shared" si="495"/>
        <v>73</v>
      </c>
      <c r="AG16" s="91">
        <f t="shared" si="495"/>
        <v>37</v>
      </c>
      <c r="AH16" s="91">
        <f t="shared" si="495"/>
        <v>45</v>
      </c>
      <c r="AI16" s="91">
        <f t="shared" si="495"/>
        <v>38</v>
      </c>
      <c r="AJ16" s="91">
        <f t="shared" si="495"/>
        <v>43</v>
      </c>
      <c r="AK16" s="91">
        <f t="shared" si="495"/>
        <v>50</v>
      </c>
      <c r="AL16" s="91">
        <f t="shared" si="495"/>
        <v>51</v>
      </c>
      <c r="AM16" s="91">
        <f t="shared" si="495"/>
        <v>40</v>
      </c>
      <c r="AN16" s="92"/>
      <c r="AO16" s="86">
        <f t="shared" ref="AO16:CZ16" si="496">AO31</f>
        <v>38</v>
      </c>
      <c r="AP16" s="90">
        <f t="shared" si="496"/>
        <v>65</v>
      </c>
      <c r="AQ16" s="90">
        <f t="shared" si="496"/>
        <v>33</v>
      </c>
      <c r="AR16" s="90">
        <f t="shared" si="496"/>
        <v>89</v>
      </c>
      <c r="AS16" s="90">
        <f t="shared" si="496"/>
        <v>37</v>
      </c>
      <c r="AT16" s="90">
        <f t="shared" si="496"/>
        <v>50</v>
      </c>
      <c r="AU16" s="90">
        <f t="shared" si="496"/>
        <v>69</v>
      </c>
      <c r="AV16" s="90">
        <f t="shared" si="496"/>
        <v>55</v>
      </c>
      <c r="AW16" s="90">
        <f t="shared" si="496"/>
        <v>37</v>
      </c>
      <c r="AX16" s="90">
        <f t="shared" si="496"/>
        <v>46</v>
      </c>
      <c r="AY16" s="90">
        <f t="shared" si="496"/>
        <v>57</v>
      </c>
      <c r="AZ16" s="93">
        <f t="shared" si="496"/>
        <v>52</v>
      </c>
      <c r="BA16" s="94">
        <f t="shared" si="496"/>
        <v>38</v>
      </c>
      <c r="BB16" s="90">
        <f t="shared" si="496"/>
        <v>64</v>
      </c>
      <c r="BC16" s="90">
        <f t="shared" si="496"/>
        <v>43</v>
      </c>
      <c r="BD16" s="90">
        <f t="shared" si="496"/>
        <v>86</v>
      </c>
      <c r="BE16" s="90">
        <f t="shared" si="496"/>
        <v>43</v>
      </c>
      <c r="BF16" s="90">
        <f t="shared" si="496"/>
        <v>50</v>
      </c>
      <c r="BG16" s="90">
        <f t="shared" si="496"/>
        <v>53</v>
      </c>
      <c r="BH16" s="90">
        <f t="shared" si="496"/>
        <v>43</v>
      </c>
      <c r="BI16" s="90">
        <f t="shared" si="496"/>
        <v>0</v>
      </c>
      <c r="BJ16" s="90">
        <f t="shared" si="496"/>
        <v>0</v>
      </c>
      <c r="BK16" s="90">
        <f t="shared" si="496"/>
        <v>0</v>
      </c>
      <c r="BL16" s="93">
        <f t="shared" si="496"/>
        <v>0</v>
      </c>
      <c r="BM16" s="94">
        <f t="shared" si="496"/>
        <v>0</v>
      </c>
      <c r="BN16" s="90">
        <f t="shared" si="496"/>
        <v>0</v>
      </c>
      <c r="BO16" s="90">
        <f t="shared" si="496"/>
        <v>0</v>
      </c>
      <c r="BP16" s="90">
        <f t="shared" si="496"/>
        <v>0</v>
      </c>
      <c r="BQ16" s="90">
        <f t="shared" si="496"/>
        <v>0</v>
      </c>
      <c r="BR16" s="90">
        <f t="shared" si="496"/>
        <v>0</v>
      </c>
      <c r="BS16" s="90">
        <f t="shared" si="496"/>
        <v>0</v>
      </c>
      <c r="BT16" s="90">
        <f t="shared" si="496"/>
        <v>0</v>
      </c>
      <c r="BU16" s="90">
        <f t="shared" si="496"/>
        <v>0</v>
      </c>
      <c r="BV16" s="90">
        <f t="shared" si="496"/>
        <v>0</v>
      </c>
      <c r="BW16" s="90">
        <f t="shared" si="496"/>
        <v>0</v>
      </c>
      <c r="BX16" s="93">
        <f t="shared" si="496"/>
        <v>0</v>
      </c>
      <c r="BY16" s="94">
        <f t="shared" si="496"/>
        <v>0</v>
      </c>
      <c r="BZ16" s="90">
        <f t="shared" si="496"/>
        <v>0</v>
      </c>
      <c r="CA16" s="90">
        <f t="shared" si="496"/>
        <v>0</v>
      </c>
      <c r="CB16" s="90">
        <f t="shared" si="496"/>
        <v>0</v>
      </c>
      <c r="CC16" s="90">
        <f t="shared" si="496"/>
        <v>0</v>
      </c>
      <c r="CD16" s="90">
        <f t="shared" si="496"/>
        <v>0</v>
      </c>
      <c r="CE16" s="90">
        <f t="shared" si="496"/>
        <v>0</v>
      </c>
      <c r="CF16" s="90">
        <f t="shared" si="496"/>
        <v>0</v>
      </c>
      <c r="CG16" s="90">
        <f t="shared" si="496"/>
        <v>0</v>
      </c>
      <c r="CH16" s="90">
        <f t="shared" si="496"/>
        <v>0</v>
      </c>
      <c r="CI16" s="90">
        <f t="shared" si="496"/>
        <v>0</v>
      </c>
      <c r="CJ16" s="93">
        <f t="shared" si="496"/>
        <v>0</v>
      </c>
      <c r="CK16" s="94">
        <f t="shared" si="496"/>
        <v>0</v>
      </c>
      <c r="CL16" s="90">
        <f t="shared" si="496"/>
        <v>0</v>
      </c>
      <c r="CM16" s="90">
        <f t="shared" si="496"/>
        <v>0</v>
      </c>
      <c r="CN16" s="90">
        <f t="shared" si="496"/>
        <v>0</v>
      </c>
      <c r="CO16" s="90">
        <f t="shared" si="496"/>
        <v>0</v>
      </c>
      <c r="CP16" s="90">
        <f t="shared" si="496"/>
        <v>0</v>
      </c>
      <c r="CQ16" s="90">
        <f t="shared" si="496"/>
        <v>0</v>
      </c>
      <c r="CR16" s="90">
        <f t="shared" si="496"/>
        <v>0</v>
      </c>
      <c r="CS16" s="90">
        <f t="shared" si="496"/>
        <v>0</v>
      </c>
      <c r="CT16" s="90">
        <f t="shared" si="496"/>
        <v>0</v>
      </c>
      <c r="CU16" s="90">
        <f t="shared" si="496"/>
        <v>0</v>
      </c>
      <c r="CV16" s="93">
        <f t="shared" si="496"/>
        <v>0</v>
      </c>
      <c r="CW16" s="94">
        <f t="shared" si="496"/>
        <v>0</v>
      </c>
      <c r="CX16" s="90">
        <f t="shared" si="496"/>
        <v>56</v>
      </c>
      <c r="CY16" s="90">
        <f t="shared" si="496"/>
        <v>45</v>
      </c>
      <c r="CZ16" s="90">
        <f t="shared" si="496"/>
        <v>57</v>
      </c>
      <c r="DA16" s="90">
        <f t="shared" ref="DA16:FL16" si="497">DA31</f>
        <v>63</v>
      </c>
      <c r="DB16" s="90">
        <f t="shared" si="497"/>
        <v>43</v>
      </c>
      <c r="DC16" s="90">
        <f t="shared" si="497"/>
        <v>60</v>
      </c>
      <c r="DD16" s="90">
        <f t="shared" si="497"/>
        <v>49</v>
      </c>
      <c r="DE16" s="90">
        <f t="shared" si="497"/>
        <v>34</v>
      </c>
      <c r="DF16" s="90">
        <f t="shared" si="497"/>
        <v>43</v>
      </c>
      <c r="DG16" s="90">
        <f t="shared" si="497"/>
        <v>45</v>
      </c>
      <c r="DH16" s="93">
        <f t="shared" si="497"/>
        <v>36</v>
      </c>
      <c r="DI16" s="94">
        <f t="shared" si="497"/>
        <v>26</v>
      </c>
      <c r="DJ16" s="90">
        <f t="shared" si="497"/>
        <v>65</v>
      </c>
      <c r="DK16" s="90">
        <f t="shared" si="497"/>
        <v>41</v>
      </c>
      <c r="DL16" s="90">
        <f t="shared" si="497"/>
        <v>84</v>
      </c>
      <c r="DM16" s="90">
        <f t="shared" si="497"/>
        <v>37</v>
      </c>
      <c r="DN16" s="90">
        <f t="shared" si="497"/>
        <v>51</v>
      </c>
      <c r="DO16" s="90">
        <f t="shared" si="497"/>
        <v>51</v>
      </c>
      <c r="DP16" s="90">
        <f t="shared" si="497"/>
        <v>55</v>
      </c>
      <c r="DQ16" s="90">
        <f t="shared" si="497"/>
        <v>34</v>
      </c>
      <c r="DR16" s="90">
        <f t="shared" si="497"/>
        <v>53</v>
      </c>
      <c r="DS16" s="90">
        <f t="shared" si="497"/>
        <v>46</v>
      </c>
      <c r="DT16" s="93">
        <f t="shared" si="497"/>
        <v>38</v>
      </c>
      <c r="DU16" s="94">
        <f t="shared" si="497"/>
        <v>33</v>
      </c>
      <c r="DV16" s="90">
        <f t="shared" si="497"/>
        <v>52</v>
      </c>
      <c r="DW16" s="90">
        <f t="shared" si="497"/>
        <v>46</v>
      </c>
      <c r="DX16" s="90">
        <f t="shared" si="497"/>
        <v>82</v>
      </c>
      <c r="DY16" s="90">
        <f t="shared" si="497"/>
        <v>40</v>
      </c>
      <c r="DZ16" s="90">
        <f t="shared" si="497"/>
        <v>37</v>
      </c>
      <c r="EA16" s="90">
        <f t="shared" si="497"/>
        <v>52</v>
      </c>
      <c r="EB16" s="90">
        <f t="shared" si="497"/>
        <v>60</v>
      </c>
      <c r="EC16" s="90">
        <f t="shared" si="497"/>
        <v>35</v>
      </c>
      <c r="ED16" s="90">
        <f t="shared" si="497"/>
        <v>57</v>
      </c>
      <c r="EE16" s="90">
        <f t="shared" si="497"/>
        <v>54</v>
      </c>
      <c r="EF16" s="93">
        <f t="shared" si="497"/>
        <v>39</v>
      </c>
      <c r="EG16" s="94">
        <f t="shared" si="497"/>
        <v>30</v>
      </c>
      <c r="EH16" s="90">
        <f t="shared" si="497"/>
        <v>57</v>
      </c>
      <c r="EI16" s="90">
        <f t="shared" si="497"/>
        <v>49</v>
      </c>
      <c r="EJ16" s="90">
        <f t="shared" si="497"/>
        <v>80</v>
      </c>
      <c r="EK16" s="90">
        <f t="shared" si="497"/>
        <v>43</v>
      </c>
      <c r="EL16" s="90">
        <f t="shared" si="497"/>
        <v>46</v>
      </c>
      <c r="EM16" s="90">
        <f t="shared" si="497"/>
        <v>42</v>
      </c>
      <c r="EN16" s="90">
        <f t="shared" si="497"/>
        <v>47</v>
      </c>
      <c r="EO16" s="90">
        <f t="shared" si="497"/>
        <v>36</v>
      </c>
      <c r="EP16" s="90">
        <f t="shared" si="497"/>
        <v>56</v>
      </c>
      <c r="EQ16" s="90">
        <f t="shared" si="497"/>
        <v>50</v>
      </c>
      <c r="ER16" s="93">
        <f t="shared" si="497"/>
        <v>40</v>
      </c>
      <c r="ES16" s="94">
        <f t="shared" si="497"/>
        <v>26</v>
      </c>
      <c r="ET16" s="90">
        <f t="shared" si="497"/>
        <v>63</v>
      </c>
      <c r="EU16" s="90">
        <f t="shared" si="497"/>
        <v>53</v>
      </c>
      <c r="EV16" s="90">
        <f t="shared" si="497"/>
        <v>78</v>
      </c>
      <c r="EW16" s="90">
        <f t="shared" si="497"/>
        <v>47</v>
      </c>
      <c r="EX16" s="90">
        <f t="shared" si="497"/>
        <v>39</v>
      </c>
      <c r="EY16" s="90">
        <f t="shared" si="497"/>
        <v>49</v>
      </c>
      <c r="EZ16" s="90">
        <f t="shared" si="497"/>
        <v>38</v>
      </c>
      <c r="FA16" s="90">
        <f t="shared" si="497"/>
        <v>39</v>
      </c>
      <c r="FB16" s="90">
        <f t="shared" si="497"/>
        <v>49</v>
      </c>
      <c r="FC16" s="90">
        <f t="shared" si="497"/>
        <v>42</v>
      </c>
      <c r="FD16" s="93">
        <f t="shared" si="497"/>
        <v>39</v>
      </c>
      <c r="FE16" s="94">
        <f t="shared" si="497"/>
        <v>29</v>
      </c>
      <c r="FF16" s="90">
        <f t="shared" si="497"/>
        <v>63</v>
      </c>
      <c r="FG16" s="90">
        <f t="shared" si="497"/>
        <v>32</v>
      </c>
      <c r="FH16" s="90">
        <f t="shared" si="497"/>
        <v>69</v>
      </c>
      <c r="FI16" s="90">
        <f t="shared" si="497"/>
        <v>64</v>
      </c>
      <c r="FJ16" s="90">
        <f t="shared" si="497"/>
        <v>36</v>
      </c>
      <c r="FK16" s="90">
        <f t="shared" si="497"/>
        <v>48</v>
      </c>
      <c r="FL16" s="90">
        <f t="shared" si="497"/>
        <v>46</v>
      </c>
      <c r="FM16" s="90">
        <f t="shared" ref="FM16:HA16" si="498">FM31</f>
        <v>34</v>
      </c>
      <c r="FN16" s="90">
        <f t="shared" si="498"/>
        <v>40</v>
      </c>
      <c r="FO16" s="90">
        <f t="shared" si="498"/>
        <v>38</v>
      </c>
      <c r="FP16" s="93">
        <f t="shared" si="498"/>
        <v>35</v>
      </c>
      <c r="FQ16" s="94">
        <f t="shared" si="498"/>
        <v>27</v>
      </c>
      <c r="FR16" s="90">
        <f t="shared" si="498"/>
        <v>66</v>
      </c>
      <c r="FS16" s="90">
        <f t="shared" si="498"/>
        <v>35</v>
      </c>
      <c r="FT16" s="90">
        <f t="shared" si="498"/>
        <v>78</v>
      </c>
      <c r="FU16" s="90">
        <f t="shared" si="498"/>
        <v>41</v>
      </c>
      <c r="FV16" s="90">
        <f t="shared" si="498"/>
        <v>32</v>
      </c>
      <c r="FW16" s="90">
        <f t="shared" si="498"/>
        <v>52</v>
      </c>
      <c r="FX16" s="90">
        <f t="shared" si="498"/>
        <v>53</v>
      </c>
      <c r="FY16" s="90">
        <f t="shared" si="498"/>
        <v>38</v>
      </c>
      <c r="FZ16" s="90">
        <f t="shared" si="498"/>
        <v>33</v>
      </c>
      <c r="GA16" s="90">
        <f t="shared" si="498"/>
        <v>40</v>
      </c>
      <c r="GB16" s="93">
        <f t="shared" si="498"/>
        <v>39</v>
      </c>
      <c r="GC16" s="94">
        <f t="shared" si="498"/>
        <v>28</v>
      </c>
      <c r="GD16" s="90">
        <f t="shared" si="498"/>
        <v>48</v>
      </c>
      <c r="GE16" s="90">
        <f t="shared" si="498"/>
        <v>46</v>
      </c>
      <c r="GF16" s="90">
        <f t="shared" si="498"/>
        <v>79</v>
      </c>
      <c r="GG16" s="90">
        <f t="shared" si="498"/>
        <v>47</v>
      </c>
      <c r="GH16" s="90">
        <f t="shared" si="498"/>
        <v>45</v>
      </c>
      <c r="GI16" s="90">
        <f t="shared" si="498"/>
        <v>48</v>
      </c>
      <c r="GJ16" s="90">
        <f t="shared" si="498"/>
        <v>46</v>
      </c>
      <c r="GK16" s="90">
        <f t="shared" si="498"/>
        <v>48</v>
      </c>
      <c r="GL16" s="90">
        <f t="shared" si="498"/>
        <v>48</v>
      </c>
      <c r="GM16" s="90">
        <f t="shared" si="498"/>
        <v>54</v>
      </c>
      <c r="GN16" s="93">
        <f t="shared" si="498"/>
        <v>39</v>
      </c>
      <c r="GO16" s="94">
        <f t="shared" si="498"/>
        <v>30</v>
      </c>
      <c r="GP16" s="90">
        <f t="shared" si="498"/>
        <v>55</v>
      </c>
      <c r="GQ16" s="90">
        <f t="shared" si="498"/>
        <v>50</v>
      </c>
      <c r="GR16" s="90">
        <f t="shared" si="498"/>
        <v>69</v>
      </c>
      <c r="GS16" s="90">
        <f t="shared" si="498"/>
        <v>49</v>
      </c>
      <c r="GT16" s="90">
        <f t="shared" si="498"/>
        <v>39</v>
      </c>
      <c r="GU16" s="90">
        <f t="shared" si="498"/>
        <v>64</v>
      </c>
      <c r="GV16" s="90">
        <f t="shared" si="498"/>
        <v>47</v>
      </c>
      <c r="GW16" s="90">
        <f t="shared" si="498"/>
        <v>34</v>
      </c>
      <c r="GX16" s="90">
        <f t="shared" si="498"/>
        <v>38</v>
      </c>
      <c r="GY16" s="90">
        <f t="shared" si="498"/>
        <v>39</v>
      </c>
      <c r="GZ16" s="93">
        <f t="shared" si="498"/>
        <v>42</v>
      </c>
      <c r="HA16" s="94">
        <f t="shared" si="498"/>
        <v>34</v>
      </c>
      <c r="HB16" s="90">
        <f t="shared" ref="HB16:JM16" si="499">HB31</f>
        <v>41</v>
      </c>
      <c r="HC16" s="90">
        <f t="shared" si="499"/>
        <v>37</v>
      </c>
      <c r="HD16" s="90">
        <f t="shared" si="499"/>
        <v>75</v>
      </c>
      <c r="HE16" s="90">
        <f t="shared" si="499"/>
        <v>35</v>
      </c>
      <c r="HF16" s="90">
        <f t="shared" si="499"/>
        <v>36</v>
      </c>
      <c r="HG16" s="90">
        <f t="shared" si="499"/>
        <v>38</v>
      </c>
      <c r="HH16" s="90">
        <f t="shared" si="499"/>
        <v>33</v>
      </c>
      <c r="HI16" s="90">
        <f t="shared" si="499"/>
        <v>37</v>
      </c>
      <c r="HJ16" s="90">
        <f t="shared" si="499"/>
        <v>35</v>
      </c>
      <c r="HK16" s="90">
        <f t="shared" si="499"/>
        <v>33</v>
      </c>
      <c r="HL16" s="93">
        <f t="shared" si="499"/>
        <v>37</v>
      </c>
      <c r="HM16" s="94">
        <f t="shared" si="499"/>
        <v>32</v>
      </c>
      <c r="HN16" s="90">
        <f t="shared" si="499"/>
        <v>40</v>
      </c>
      <c r="HO16" s="90">
        <f t="shared" si="499"/>
        <v>29</v>
      </c>
      <c r="HP16" s="90">
        <f t="shared" si="499"/>
        <v>63</v>
      </c>
      <c r="HQ16" s="90">
        <f t="shared" si="499"/>
        <v>33</v>
      </c>
      <c r="HR16" s="90">
        <f t="shared" si="499"/>
        <v>37</v>
      </c>
      <c r="HS16" s="90">
        <f t="shared" si="499"/>
        <v>37</v>
      </c>
      <c r="HT16" s="90">
        <f t="shared" si="499"/>
        <v>41</v>
      </c>
      <c r="HU16" s="90">
        <f t="shared" si="499"/>
        <v>33</v>
      </c>
      <c r="HV16" s="90">
        <f t="shared" si="499"/>
        <v>44</v>
      </c>
      <c r="HW16" s="90">
        <f t="shared" si="499"/>
        <v>39</v>
      </c>
      <c r="HX16" s="93">
        <f t="shared" si="499"/>
        <v>38</v>
      </c>
      <c r="HY16" s="94">
        <f t="shared" si="499"/>
        <v>24</v>
      </c>
      <c r="HZ16" s="90">
        <f t="shared" si="499"/>
        <v>34</v>
      </c>
      <c r="IA16" s="90">
        <f t="shared" si="499"/>
        <v>35</v>
      </c>
      <c r="IB16" s="90">
        <f t="shared" si="499"/>
        <v>69</v>
      </c>
      <c r="IC16" s="90">
        <f t="shared" si="499"/>
        <v>35</v>
      </c>
      <c r="ID16" s="90">
        <f t="shared" si="499"/>
        <v>19</v>
      </c>
      <c r="IE16" s="90">
        <f t="shared" si="499"/>
        <v>37</v>
      </c>
      <c r="IF16" s="90">
        <f t="shared" si="499"/>
        <v>37</v>
      </c>
      <c r="IG16" s="90">
        <f t="shared" si="499"/>
        <v>30</v>
      </c>
      <c r="IH16" s="90">
        <f t="shared" si="499"/>
        <v>43</v>
      </c>
      <c r="II16" s="90">
        <f t="shared" si="499"/>
        <v>34</v>
      </c>
      <c r="IJ16" s="93">
        <f t="shared" si="499"/>
        <v>33</v>
      </c>
      <c r="IK16" s="94">
        <f t="shared" si="499"/>
        <v>25</v>
      </c>
      <c r="IL16" s="90">
        <f t="shared" si="499"/>
        <v>35</v>
      </c>
      <c r="IM16" s="90">
        <f t="shared" si="499"/>
        <v>40</v>
      </c>
      <c r="IN16" s="90">
        <f t="shared" si="499"/>
        <v>58</v>
      </c>
      <c r="IO16" s="90">
        <f t="shared" si="499"/>
        <v>32</v>
      </c>
      <c r="IP16" s="90">
        <f t="shared" si="499"/>
        <v>33</v>
      </c>
      <c r="IQ16" s="90">
        <f t="shared" si="499"/>
        <v>35</v>
      </c>
      <c r="IR16" s="90">
        <f t="shared" si="499"/>
        <v>45</v>
      </c>
      <c r="IS16" s="90">
        <f t="shared" si="499"/>
        <v>21</v>
      </c>
      <c r="IT16" s="90">
        <f t="shared" si="499"/>
        <v>38</v>
      </c>
      <c r="IU16" s="90">
        <f t="shared" si="499"/>
        <v>30</v>
      </c>
      <c r="IV16" s="93">
        <f t="shared" si="499"/>
        <v>26</v>
      </c>
      <c r="IW16" s="94">
        <f t="shared" si="499"/>
        <v>36</v>
      </c>
      <c r="IX16" s="90">
        <f t="shared" si="499"/>
        <v>35</v>
      </c>
      <c r="IY16" s="90">
        <f t="shared" si="499"/>
        <v>31</v>
      </c>
      <c r="IZ16" s="90">
        <f t="shared" si="499"/>
        <v>67</v>
      </c>
      <c r="JA16" s="90">
        <f t="shared" si="499"/>
        <v>23</v>
      </c>
      <c r="JB16" s="90">
        <f t="shared" si="499"/>
        <v>30</v>
      </c>
      <c r="JC16" s="90">
        <f t="shared" si="499"/>
        <v>39</v>
      </c>
      <c r="JD16" s="90">
        <f t="shared" si="499"/>
        <v>38</v>
      </c>
      <c r="JE16" s="90">
        <f t="shared" si="499"/>
        <v>28</v>
      </c>
      <c r="JF16" s="90">
        <f t="shared" si="499"/>
        <v>36</v>
      </c>
      <c r="JG16" s="90">
        <f t="shared" si="499"/>
        <v>41</v>
      </c>
      <c r="JH16" s="93">
        <f t="shared" si="499"/>
        <v>31</v>
      </c>
      <c r="JI16" s="94">
        <f t="shared" si="499"/>
        <v>18</v>
      </c>
      <c r="JJ16" s="90">
        <f t="shared" si="499"/>
        <v>30</v>
      </c>
      <c r="JK16" s="90">
        <f t="shared" si="499"/>
        <v>0</v>
      </c>
      <c r="JL16" s="90">
        <f t="shared" si="499"/>
        <v>0</v>
      </c>
      <c r="JM16" s="90">
        <f t="shared" si="499"/>
        <v>0</v>
      </c>
      <c r="JN16" s="90">
        <f t="shared" ref="JN16:LY16" si="500">JN31</f>
        <v>0</v>
      </c>
      <c r="JO16" s="90">
        <f t="shared" si="500"/>
        <v>0</v>
      </c>
      <c r="JP16" s="90">
        <f t="shared" si="500"/>
        <v>0</v>
      </c>
      <c r="JQ16" s="90">
        <f t="shared" si="500"/>
        <v>0</v>
      </c>
      <c r="JR16" s="90">
        <f t="shared" si="500"/>
        <v>0</v>
      </c>
      <c r="JS16" s="90">
        <f t="shared" si="500"/>
        <v>0</v>
      </c>
      <c r="JT16" s="93">
        <f t="shared" si="500"/>
        <v>0</v>
      </c>
      <c r="JU16" s="94">
        <f t="shared" si="500"/>
        <v>0</v>
      </c>
      <c r="JV16" s="90">
        <f t="shared" si="500"/>
        <v>0</v>
      </c>
      <c r="JW16" s="90">
        <f t="shared" si="500"/>
        <v>0</v>
      </c>
      <c r="JX16" s="90">
        <f t="shared" si="500"/>
        <v>0</v>
      </c>
      <c r="JY16" s="90">
        <f t="shared" si="500"/>
        <v>0</v>
      </c>
      <c r="JZ16" s="90">
        <f t="shared" si="500"/>
        <v>0</v>
      </c>
      <c r="KA16" s="90">
        <f t="shared" si="500"/>
        <v>0</v>
      </c>
      <c r="KB16" s="90">
        <f t="shared" si="500"/>
        <v>0</v>
      </c>
      <c r="KC16" s="90">
        <f t="shared" si="500"/>
        <v>0</v>
      </c>
      <c r="KD16" s="90">
        <f t="shared" si="500"/>
        <v>0</v>
      </c>
      <c r="KE16" s="90">
        <f t="shared" si="500"/>
        <v>0</v>
      </c>
      <c r="KF16" s="93">
        <f t="shared" si="500"/>
        <v>0</v>
      </c>
      <c r="KG16" s="94">
        <f t="shared" si="500"/>
        <v>0</v>
      </c>
      <c r="KH16" s="90">
        <f t="shared" si="500"/>
        <v>0</v>
      </c>
      <c r="KI16" s="90">
        <f t="shared" si="500"/>
        <v>0</v>
      </c>
      <c r="KJ16" s="90">
        <f t="shared" si="500"/>
        <v>0</v>
      </c>
      <c r="KK16" s="90">
        <f t="shared" si="500"/>
        <v>0</v>
      </c>
      <c r="KL16" s="90">
        <f t="shared" si="500"/>
        <v>0</v>
      </c>
      <c r="KM16" s="90">
        <f t="shared" si="500"/>
        <v>0</v>
      </c>
      <c r="KN16" s="90">
        <f t="shared" si="500"/>
        <v>0</v>
      </c>
      <c r="KO16" s="90">
        <f t="shared" si="500"/>
        <v>0</v>
      </c>
      <c r="KP16" s="90">
        <f t="shared" si="500"/>
        <v>0</v>
      </c>
      <c r="KQ16" s="90">
        <f t="shared" si="500"/>
        <v>0</v>
      </c>
      <c r="KR16" s="93">
        <f t="shared" si="500"/>
        <v>0</v>
      </c>
      <c r="KS16" s="94">
        <f t="shared" si="500"/>
        <v>0</v>
      </c>
      <c r="KT16" s="90">
        <f t="shared" si="500"/>
        <v>0</v>
      </c>
      <c r="KU16" s="90">
        <f t="shared" si="500"/>
        <v>0</v>
      </c>
      <c r="KV16" s="90">
        <f t="shared" si="500"/>
        <v>0</v>
      </c>
      <c r="KW16" s="90">
        <f t="shared" si="500"/>
        <v>0</v>
      </c>
      <c r="KX16" s="90">
        <f t="shared" si="500"/>
        <v>0</v>
      </c>
      <c r="KY16" s="90">
        <f t="shared" si="500"/>
        <v>0</v>
      </c>
      <c r="KZ16" s="90">
        <f t="shared" si="500"/>
        <v>0</v>
      </c>
      <c r="LA16" s="90">
        <f t="shared" si="500"/>
        <v>0</v>
      </c>
      <c r="LB16" s="90">
        <f t="shared" si="500"/>
        <v>0</v>
      </c>
      <c r="LC16" s="90">
        <f t="shared" si="500"/>
        <v>0</v>
      </c>
      <c r="LD16" s="93">
        <f t="shared" si="500"/>
        <v>0</v>
      </c>
      <c r="LE16" s="94">
        <f t="shared" si="500"/>
        <v>0</v>
      </c>
      <c r="LF16" s="90">
        <f t="shared" si="500"/>
        <v>0</v>
      </c>
      <c r="LG16" s="90">
        <f t="shared" si="500"/>
        <v>0</v>
      </c>
      <c r="LH16" s="90">
        <f t="shared" si="500"/>
        <v>0</v>
      </c>
      <c r="LI16" s="90">
        <f t="shared" si="500"/>
        <v>0</v>
      </c>
      <c r="LJ16" s="90">
        <f t="shared" si="500"/>
        <v>0</v>
      </c>
      <c r="LK16" s="90">
        <f t="shared" si="500"/>
        <v>0</v>
      </c>
      <c r="LL16" s="90">
        <f t="shared" si="500"/>
        <v>0</v>
      </c>
      <c r="LM16" s="90">
        <f t="shared" si="500"/>
        <v>0</v>
      </c>
      <c r="LN16" s="90">
        <f t="shared" si="500"/>
        <v>0</v>
      </c>
      <c r="LO16" s="90">
        <f t="shared" si="500"/>
        <v>0</v>
      </c>
      <c r="LP16" s="93">
        <f t="shared" si="500"/>
        <v>0</v>
      </c>
      <c r="LQ16" s="94">
        <f t="shared" si="500"/>
        <v>0</v>
      </c>
      <c r="LR16" s="90">
        <f t="shared" si="500"/>
        <v>0</v>
      </c>
      <c r="LS16" s="90">
        <f t="shared" si="500"/>
        <v>0</v>
      </c>
      <c r="LT16" s="90">
        <f t="shared" si="500"/>
        <v>0</v>
      </c>
      <c r="LU16" s="90">
        <f t="shared" si="500"/>
        <v>0</v>
      </c>
      <c r="LV16" s="90">
        <f t="shared" si="500"/>
        <v>0</v>
      </c>
      <c r="LW16" s="90">
        <f t="shared" si="500"/>
        <v>0</v>
      </c>
      <c r="LX16" s="90">
        <f t="shared" si="500"/>
        <v>0</v>
      </c>
      <c r="LY16" s="90">
        <f t="shared" si="500"/>
        <v>0</v>
      </c>
      <c r="LZ16" s="90">
        <f t="shared" ref="LZ16:OK16" si="501">LZ31</f>
        <v>0</v>
      </c>
      <c r="MA16" s="90">
        <f t="shared" si="501"/>
        <v>0</v>
      </c>
      <c r="MB16" s="93">
        <f t="shared" si="501"/>
        <v>0</v>
      </c>
      <c r="MC16" s="94">
        <f t="shared" si="501"/>
        <v>0</v>
      </c>
      <c r="MD16" s="90">
        <f t="shared" si="501"/>
        <v>0</v>
      </c>
      <c r="ME16" s="90">
        <f t="shared" si="501"/>
        <v>0</v>
      </c>
      <c r="MF16" s="90">
        <f t="shared" si="501"/>
        <v>0</v>
      </c>
      <c r="MG16" s="90">
        <f t="shared" si="501"/>
        <v>0</v>
      </c>
      <c r="MH16" s="90">
        <f t="shared" si="501"/>
        <v>0</v>
      </c>
      <c r="MI16" s="90">
        <f t="shared" si="501"/>
        <v>0</v>
      </c>
      <c r="MJ16" s="90">
        <f t="shared" si="501"/>
        <v>0</v>
      </c>
      <c r="MK16" s="90">
        <f t="shared" si="501"/>
        <v>0</v>
      </c>
      <c r="ML16" s="90">
        <f t="shared" si="501"/>
        <v>0</v>
      </c>
      <c r="MM16" s="90">
        <f t="shared" si="501"/>
        <v>0</v>
      </c>
      <c r="MN16" s="93">
        <f t="shared" si="501"/>
        <v>0</v>
      </c>
      <c r="MO16" s="94">
        <f t="shared" si="501"/>
        <v>0</v>
      </c>
      <c r="MP16" s="90">
        <f t="shared" si="501"/>
        <v>0</v>
      </c>
      <c r="MQ16" s="90">
        <f t="shared" si="501"/>
        <v>0</v>
      </c>
      <c r="MR16" s="90">
        <f t="shared" si="501"/>
        <v>0</v>
      </c>
      <c r="MS16" s="90">
        <f t="shared" si="501"/>
        <v>0</v>
      </c>
      <c r="MT16" s="90">
        <f t="shared" si="501"/>
        <v>0</v>
      </c>
      <c r="MU16" s="90">
        <f t="shared" si="501"/>
        <v>0</v>
      </c>
      <c r="MV16" s="90">
        <f t="shared" si="501"/>
        <v>0</v>
      </c>
      <c r="MW16" s="90">
        <f t="shared" si="501"/>
        <v>0</v>
      </c>
      <c r="MX16" s="90">
        <f t="shared" si="501"/>
        <v>0</v>
      </c>
      <c r="MY16" s="90">
        <f t="shared" si="501"/>
        <v>0</v>
      </c>
      <c r="MZ16" s="93">
        <f t="shared" si="501"/>
        <v>0</v>
      </c>
      <c r="NA16" s="94">
        <f t="shared" si="501"/>
        <v>0</v>
      </c>
      <c r="NB16" s="90">
        <f t="shared" si="501"/>
        <v>0</v>
      </c>
      <c r="NC16" s="90">
        <f t="shared" si="501"/>
        <v>0</v>
      </c>
      <c r="ND16" s="90">
        <f t="shared" si="501"/>
        <v>0</v>
      </c>
      <c r="NE16" s="90">
        <f t="shared" si="501"/>
        <v>0</v>
      </c>
      <c r="NF16" s="90">
        <f t="shared" si="501"/>
        <v>0</v>
      </c>
      <c r="NG16" s="90">
        <f t="shared" si="501"/>
        <v>0</v>
      </c>
      <c r="NH16" s="90">
        <f t="shared" si="501"/>
        <v>0</v>
      </c>
      <c r="NI16" s="90">
        <f t="shared" si="501"/>
        <v>0</v>
      </c>
      <c r="NJ16" s="90">
        <f t="shared" si="501"/>
        <v>0</v>
      </c>
      <c r="NK16" s="90">
        <f t="shared" si="501"/>
        <v>0</v>
      </c>
      <c r="NL16" s="93">
        <f t="shared" si="501"/>
        <v>0</v>
      </c>
      <c r="NM16" s="94">
        <f t="shared" si="501"/>
        <v>0</v>
      </c>
      <c r="NN16" s="90">
        <f t="shared" si="501"/>
        <v>0</v>
      </c>
      <c r="NO16" s="90">
        <f t="shared" si="501"/>
        <v>0</v>
      </c>
      <c r="NP16" s="90">
        <f t="shared" si="501"/>
        <v>0</v>
      </c>
      <c r="NQ16" s="90">
        <f t="shared" si="501"/>
        <v>0</v>
      </c>
      <c r="NR16" s="90">
        <f t="shared" si="501"/>
        <v>0</v>
      </c>
      <c r="NS16" s="90">
        <f t="shared" si="501"/>
        <v>0</v>
      </c>
      <c r="NT16" s="90">
        <f t="shared" si="501"/>
        <v>0</v>
      </c>
      <c r="NU16" s="90">
        <f t="shared" si="501"/>
        <v>0</v>
      </c>
      <c r="NV16" s="90">
        <f t="shared" si="501"/>
        <v>0</v>
      </c>
      <c r="NW16" s="90">
        <f t="shared" si="501"/>
        <v>0</v>
      </c>
      <c r="NX16" s="93">
        <f t="shared" si="501"/>
        <v>0</v>
      </c>
      <c r="NY16" s="94">
        <f t="shared" si="501"/>
        <v>0</v>
      </c>
      <c r="NZ16" s="90">
        <f t="shared" si="501"/>
        <v>0</v>
      </c>
      <c r="OA16" s="90">
        <f t="shared" si="501"/>
        <v>0</v>
      </c>
      <c r="OB16" s="90">
        <f t="shared" si="501"/>
        <v>0</v>
      </c>
      <c r="OC16" s="90">
        <f t="shared" si="501"/>
        <v>0</v>
      </c>
      <c r="OD16" s="90">
        <f t="shared" si="501"/>
        <v>0</v>
      </c>
      <c r="OE16" s="90">
        <f t="shared" si="501"/>
        <v>0</v>
      </c>
      <c r="OF16" s="90">
        <f t="shared" si="501"/>
        <v>0</v>
      </c>
      <c r="OG16" s="90">
        <f t="shared" si="501"/>
        <v>0</v>
      </c>
      <c r="OH16" s="90">
        <f t="shared" si="501"/>
        <v>0</v>
      </c>
      <c r="OI16" s="90">
        <f t="shared" si="501"/>
        <v>0</v>
      </c>
      <c r="OJ16" s="93">
        <f t="shared" si="501"/>
        <v>0</v>
      </c>
      <c r="OK16" s="94">
        <f t="shared" si="501"/>
        <v>0</v>
      </c>
      <c r="OL16" s="90">
        <f t="shared" ref="OL16:PI16" si="502">OL31</f>
        <v>0</v>
      </c>
      <c r="OM16" s="90">
        <f t="shared" si="502"/>
        <v>0</v>
      </c>
      <c r="ON16" s="90">
        <f t="shared" si="502"/>
        <v>0</v>
      </c>
      <c r="OO16" s="90">
        <f t="shared" si="502"/>
        <v>0</v>
      </c>
      <c r="OP16" s="90">
        <f t="shared" si="502"/>
        <v>0</v>
      </c>
      <c r="OQ16" s="90">
        <f t="shared" si="502"/>
        <v>0</v>
      </c>
      <c r="OR16" s="90">
        <f t="shared" si="502"/>
        <v>0</v>
      </c>
      <c r="OS16" s="90">
        <f t="shared" si="502"/>
        <v>0</v>
      </c>
      <c r="OT16" s="90">
        <f t="shared" si="502"/>
        <v>0</v>
      </c>
      <c r="OU16" s="90">
        <f t="shared" si="502"/>
        <v>0</v>
      </c>
      <c r="OV16" s="93">
        <f t="shared" si="502"/>
        <v>0</v>
      </c>
      <c r="OW16" s="94">
        <f t="shared" si="502"/>
        <v>0</v>
      </c>
      <c r="OX16" s="90">
        <f t="shared" si="502"/>
        <v>0</v>
      </c>
      <c r="OY16" s="90">
        <f t="shared" si="502"/>
        <v>0</v>
      </c>
      <c r="OZ16" s="90">
        <f t="shared" si="502"/>
        <v>0</v>
      </c>
      <c r="PA16" s="90">
        <f t="shared" si="502"/>
        <v>0</v>
      </c>
      <c r="PB16" s="90">
        <f t="shared" si="502"/>
        <v>0</v>
      </c>
      <c r="PC16" s="90">
        <f t="shared" si="502"/>
        <v>0</v>
      </c>
      <c r="PD16" s="90">
        <f t="shared" si="502"/>
        <v>0</v>
      </c>
      <c r="PE16" s="90">
        <f t="shared" si="502"/>
        <v>0</v>
      </c>
      <c r="PF16" s="90">
        <f t="shared" si="502"/>
        <v>0</v>
      </c>
      <c r="PG16" s="90">
        <f t="shared" si="502"/>
        <v>0</v>
      </c>
      <c r="PH16" s="93">
        <f t="shared" si="502"/>
        <v>0</v>
      </c>
      <c r="PI16" s="94">
        <f t="shared" si="502"/>
        <v>0</v>
      </c>
    </row>
    <row r="17" spans="2:425">
      <c r="B17" s="55"/>
      <c r="C17" s="88"/>
      <c r="D17" s="89" t="s">
        <v>28</v>
      </c>
      <c r="E17" s="95">
        <v>914234</v>
      </c>
      <c r="F17" s="95">
        <f t="shared" ref="F17:AM18" si="503">F22+F27</f>
        <v>1493812</v>
      </c>
      <c r="G17" s="95">
        <f t="shared" si="503"/>
        <v>1150020</v>
      </c>
      <c r="H17" s="95">
        <f t="shared" si="503"/>
        <v>1176712</v>
      </c>
      <c r="I17" s="95">
        <f t="shared" si="503"/>
        <v>1101146</v>
      </c>
      <c r="J17" s="95">
        <f t="shared" si="503"/>
        <v>1132031</v>
      </c>
      <c r="K17" s="95">
        <f t="shared" si="503"/>
        <v>1352270</v>
      </c>
      <c r="L17" s="95">
        <f t="shared" si="503"/>
        <v>1049593</v>
      </c>
      <c r="M17" s="95">
        <f t="shared" si="503"/>
        <v>839191</v>
      </c>
      <c r="N17" s="95">
        <f t="shared" si="503"/>
        <v>1652494</v>
      </c>
      <c r="O17" s="95">
        <f t="shared" si="503"/>
        <v>1429409</v>
      </c>
      <c r="P17" s="95">
        <f t="shared" si="503"/>
        <v>889621</v>
      </c>
      <c r="Q17" s="95">
        <f t="shared" si="503"/>
        <v>664967</v>
      </c>
      <c r="R17" s="95">
        <f t="shared" si="503"/>
        <v>1595051</v>
      </c>
      <c r="S17" s="95">
        <f t="shared" si="503"/>
        <v>1268329</v>
      </c>
      <c r="T17" s="95">
        <f t="shared" si="503"/>
        <v>1858994</v>
      </c>
      <c r="U17" s="95">
        <f t="shared" si="503"/>
        <v>1037340</v>
      </c>
      <c r="V17" s="95">
        <f t="shared" si="503"/>
        <v>924784</v>
      </c>
      <c r="W17" s="95">
        <f t="shared" si="503"/>
        <v>1197253</v>
      </c>
      <c r="X17" s="95">
        <f t="shared" si="503"/>
        <v>1849142</v>
      </c>
      <c r="Y17" s="95">
        <f t="shared" si="503"/>
        <v>1011024</v>
      </c>
      <c r="Z17" s="95">
        <f t="shared" si="503"/>
        <v>1413075</v>
      </c>
      <c r="AA17" s="95">
        <f t="shared" si="503"/>
        <v>1422614</v>
      </c>
      <c r="AB17" s="95">
        <f t="shared" si="503"/>
        <v>1499380</v>
      </c>
      <c r="AC17" s="95">
        <f t="shared" si="503"/>
        <v>954429</v>
      </c>
      <c r="AD17" s="96">
        <f t="shared" si="503"/>
        <v>1911703</v>
      </c>
      <c r="AE17" s="96">
        <f t="shared" si="503"/>
        <v>1453111</v>
      </c>
      <c r="AF17" s="96">
        <f t="shared" si="503"/>
        <v>1833782</v>
      </c>
      <c r="AG17" s="96">
        <f t="shared" si="503"/>
        <v>1391161</v>
      </c>
      <c r="AH17" s="96">
        <f t="shared" si="503"/>
        <v>1198300</v>
      </c>
      <c r="AI17" s="96">
        <f t="shared" si="503"/>
        <v>1059247</v>
      </c>
      <c r="AJ17" s="96">
        <f t="shared" si="503"/>
        <v>1395057</v>
      </c>
      <c r="AK17" s="96">
        <f t="shared" si="503"/>
        <v>1461226</v>
      </c>
      <c r="AL17" s="96">
        <f t="shared" si="503"/>
        <v>1600214</v>
      </c>
      <c r="AM17" s="96">
        <f t="shared" si="503"/>
        <v>1406593</v>
      </c>
      <c r="AN17" s="97"/>
      <c r="AO17" s="98">
        <f t="shared" ref="AO17:CZ18" si="504">AO22+AO27</f>
        <v>1115081</v>
      </c>
      <c r="AP17" s="95">
        <f t="shared" si="504"/>
        <v>2167974</v>
      </c>
      <c r="AQ17" s="95">
        <f t="shared" si="504"/>
        <v>794731</v>
      </c>
      <c r="AR17" s="95">
        <f t="shared" si="504"/>
        <v>2303494</v>
      </c>
      <c r="AS17" s="95">
        <f t="shared" si="504"/>
        <v>1250666</v>
      </c>
      <c r="AT17" s="95">
        <f t="shared" si="504"/>
        <v>1047891</v>
      </c>
      <c r="AU17" s="95">
        <f t="shared" si="504"/>
        <v>1927338</v>
      </c>
      <c r="AV17" s="95">
        <f t="shared" si="504"/>
        <v>1516360</v>
      </c>
      <c r="AW17" s="95">
        <f t="shared" si="504"/>
        <v>932880</v>
      </c>
      <c r="AX17" s="95">
        <f t="shared" si="504"/>
        <v>1257009</v>
      </c>
      <c r="AY17" s="95">
        <f t="shared" si="504"/>
        <v>1452064</v>
      </c>
      <c r="AZ17" s="99">
        <f t="shared" si="504"/>
        <v>1370437</v>
      </c>
      <c r="BA17" s="100">
        <f t="shared" si="504"/>
        <v>1219376</v>
      </c>
      <c r="BB17" s="95">
        <f t="shared" si="504"/>
        <v>1929976</v>
      </c>
      <c r="BC17" s="95">
        <f t="shared" si="504"/>
        <v>1424809</v>
      </c>
      <c r="BD17" s="95">
        <f t="shared" si="504"/>
        <v>2396213</v>
      </c>
      <c r="BE17" s="95">
        <f t="shared" si="504"/>
        <v>1010359</v>
      </c>
      <c r="BF17" s="95">
        <f t="shared" si="504"/>
        <v>1216549</v>
      </c>
      <c r="BG17" s="95">
        <f t="shared" si="504"/>
        <v>1617247</v>
      </c>
      <c r="BH17" s="95">
        <f t="shared" si="504"/>
        <v>1127927</v>
      </c>
      <c r="BI17" s="95">
        <f t="shared" si="504"/>
        <v>0</v>
      </c>
      <c r="BJ17" s="95">
        <f t="shared" si="504"/>
        <v>0</v>
      </c>
      <c r="BK17" s="95">
        <f t="shared" si="504"/>
        <v>0</v>
      </c>
      <c r="BL17" s="99">
        <f t="shared" si="504"/>
        <v>0</v>
      </c>
      <c r="BM17" s="100">
        <f t="shared" si="504"/>
        <v>0</v>
      </c>
      <c r="BN17" s="95">
        <f t="shared" si="504"/>
        <v>0</v>
      </c>
      <c r="BO17" s="95">
        <f t="shared" si="504"/>
        <v>0</v>
      </c>
      <c r="BP17" s="95">
        <f t="shared" si="504"/>
        <v>0</v>
      </c>
      <c r="BQ17" s="95">
        <f t="shared" si="504"/>
        <v>0</v>
      </c>
      <c r="BR17" s="95">
        <f t="shared" si="504"/>
        <v>0</v>
      </c>
      <c r="BS17" s="95">
        <f t="shared" si="504"/>
        <v>0</v>
      </c>
      <c r="BT17" s="95">
        <f t="shared" si="504"/>
        <v>0</v>
      </c>
      <c r="BU17" s="95">
        <f t="shared" si="504"/>
        <v>0</v>
      </c>
      <c r="BV17" s="95">
        <f t="shared" si="504"/>
        <v>0</v>
      </c>
      <c r="BW17" s="95">
        <f t="shared" si="504"/>
        <v>0</v>
      </c>
      <c r="BX17" s="99">
        <f t="shared" si="504"/>
        <v>0</v>
      </c>
      <c r="BY17" s="100">
        <f t="shared" si="504"/>
        <v>0</v>
      </c>
      <c r="BZ17" s="95">
        <f t="shared" si="504"/>
        <v>0</v>
      </c>
      <c r="CA17" s="95">
        <f t="shared" si="504"/>
        <v>0</v>
      </c>
      <c r="CB17" s="95">
        <f t="shared" si="504"/>
        <v>0</v>
      </c>
      <c r="CC17" s="95">
        <f t="shared" si="504"/>
        <v>0</v>
      </c>
      <c r="CD17" s="95">
        <f t="shared" si="504"/>
        <v>0</v>
      </c>
      <c r="CE17" s="95">
        <f t="shared" si="504"/>
        <v>0</v>
      </c>
      <c r="CF17" s="95">
        <f t="shared" si="504"/>
        <v>0</v>
      </c>
      <c r="CG17" s="95">
        <f t="shared" si="504"/>
        <v>0</v>
      </c>
      <c r="CH17" s="95">
        <f t="shared" si="504"/>
        <v>0</v>
      </c>
      <c r="CI17" s="95">
        <f t="shared" si="504"/>
        <v>0</v>
      </c>
      <c r="CJ17" s="99">
        <f t="shared" si="504"/>
        <v>0</v>
      </c>
      <c r="CK17" s="100">
        <f t="shared" si="504"/>
        <v>0</v>
      </c>
      <c r="CL17" s="95">
        <f t="shared" si="504"/>
        <v>0</v>
      </c>
      <c r="CM17" s="95">
        <f t="shared" si="504"/>
        <v>0</v>
      </c>
      <c r="CN17" s="95">
        <f t="shared" si="504"/>
        <v>0</v>
      </c>
      <c r="CO17" s="95">
        <f t="shared" si="504"/>
        <v>0</v>
      </c>
      <c r="CP17" s="95">
        <f t="shared" si="504"/>
        <v>0</v>
      </c>
      <c r="CQ17" s="95">
        <f t="shared" si="504"/>
        <v>0</v>
      </c>
      <c r="CR17" s="95">
        <f t="shared" si="504"/>
        <v>0</v>
      </c>
      <c r="CS17" s="95">
        <f t="shared" si="504"/>
        <v>0</v>
      </c>
      <c r="CT17" s="95">
        <f t="shared" si="504"/>
        <v>0</v>
      </c>
      <c r="CU17" s="95">
        <f t="shared" si="504"/>
        <v>0</v>
      </c>
      <c r="CV17" s="99">
        <f t="shared" si="504"/>
        <v>0</v>
      </c>
      <c r="CW17" s="100">
        <f t="shared" si="504"/>
        <v>0</v>
      </c>
      <c r="CX17" s="95">
        <f t="shared" si="504"/>
        <v>2165344</v>
      </c>
      <c r="CY17" s="95">
        <f t="shared" si="504"/>
        <v>1206597</v>
      </c>
      <c r="CZ17" s="95">
        <f t="shared" si="504"/>
        <v>1993965</v>
      </c>
      <c r="DA17" s="95">
        <f t="shared" ref="DA17:FL18" si="505">DA22+DA27</f>
        <v>1659220</v>
      </c>
      <c r="DB17" s="95">
        <f t="shared" si="505"/>
        <v>1398164</v>
      </c>
      <c r="DC17" s="95">
        <f t="shared" si="505"/>
        <v>2259486</v>
      </c>
      <c r="DD17" s="95">
        <f t="shared" si="505"/>
        <v>1151236</v>
      </c>
      <c r="DE17" s="95">
        <f t="shared" si="505"/>
        <v>846744</v>
      </c>
      <c r="DF17" s="95">
        <f t="shared" si="505"/>
        <v>1379889</v>
      </c>
      <c r="DG17" s="95">
        <f t="shared" si="505"/>
        <v>1013743</v>
      </c>
      <c r="DH17" s="99">
        <f t="shared" si="505"/>
        <v>1056660</v>
      </c>
      <c r="DI17" s="100">
        <f t="shared" si="505"/>
        <v>638053</v>
      </c>
      <c r="DJ17" s="95">
        <f t="shared" si="505"/>
        <v>2065581</v>
      </c>
      <c r="DK17" s="95">
        <f t="shared" si="505"/>
        <v>1231018</v>
      </c>
      <c r="DL17" s="95">
        <f t="shared" si="505"/>
        <v>1812107</v>
      </c>
      <c r="DM17" s="95">
        <f t="shared" si="505"/>
        <v>997434</v>
      </c>
      <c r="DN17" s="95">
        <f t="shared" si="505"/>
        <v>1115426</v>
      </c>
      <c r="DO17" s="95">
        <f t="shared" si="505"/>
        <v>1207528</v>
      </c>
      <c r="DP17" s="95">
        <f t="shared" si="505"/>
        <v>1321567</v>
      </c>
      <c r="DQ17" s="95">
        <f t="shared" si="505"/>
        <v>494921</v>
      </c>
      <c r="DR17" s="95">
        <f t="shared" si="505"/>
        <v>1314893</v>
      </c>
      <c r="DS17" s="95">
        <f t="shared" si="505"/>
        <v>998040</v>
      </c>
      <c r="DT17" s="99">
        <f t="shared" si="505"/>
        <v>1085040</v>
      </c>
      <c r="DU17" s="100">
        <f t="shared" si="505"/>
        <v>779393</v>
      </c>
      <c r="DV17" s="95">
        <f t="shared" si="505"/>
        <v>1401581</v>
      </c>
      <c r="DW17" s="95">
        <f t="shared" si="505"/>
        <v>1315598</v>
      </c>
      <c r="DX17" s="95">
        <f t="shared" si="505"/>
        <v>1780359</v>
      </c>
      <c r="DY17" s="95">
        <f t="shared" si="505"/>
        <v>727262</v>
      </c>
      <c r="DZ17" s="95">
        <f t="shared" si="505"/>
        <v>988794</v>
      </c>
      <c r="EA17" s="95">
        <f t="shared" si="505"/>
        <v>1216523</v>
      </c>
      <c r="EB17" s="95">
        <f t="shared" si="505"/>
        <v>1183629</v>
      </c>
      <c r="EC17" s="95">
        <f t="shared" si="505"/>
        <v>560186</v>
      </c>
      <c r="ED17" s="95">
        <f t="shared" si="505"/>
        <v>1364047</v>
      </c>
      <c r="EE17" s="95">
        <f t="shared" si="505"/>
        <v>1545381</v>
      </c>
      <c r="EF17" s="99">
        <f t="shared" si="505"/>
        <v>793106</v>
      </c>
      <c r="EG17" s="100">
        <f t="shared" si="505"/>
        <v>417282</v>
      </c>
      <c r="EH17" s="95">
        <f t="shared" si="505"/>
        <v>1897255</v>
      </c>
      <c r="EI17" s="95">
        <f t="shared" si="505"/>
        <v>821987</v>
      </c>
      <c r="EJ17" s="95">
        <f t="shared" si="505"/>
        <v>1734160</v>
      </c>
      <c r="EK17" s="95">
        <f t="shared" si="505"/>
        <v>818998</v>
      </c>
      <c r="EL17" s="95">
        <f t="shared" si="505"/>
        <v>1018106</v>
      </c>
      <c r="EM17" s="95">
        <f t="shared" si="505"/>
        <v>818830</v>
      </c>
      <c r="EN17" s="95">
        <f t="shared" si="505"/>
        <v>1351315</v>
      </c>
      <c r="EO17" s="95">
        <f t="shared" si="505"/>
        <v>968897</v>
      </c>
      <c r="EP17" s="95">
        <f t="shared" si="505"/>
        <v>1068108</v>
      </c>
      <c r="EQ17" s="95">
        <f t="shared" si="505"/>
        <v>993633</v>
      </c>
      <c r="ER17" s="99">
        <f t="shared" si="505"/>
        <v>723985</v>
      </c>
      <c r="ES17" s="100">
        <f t="shared" si="505"/>
        <v>407308</v>
      </c>
      <c r="ET17" s="95">
        <f t="shared" si="505"/>
        <v>1880684</v>
      </c>
      <c r="EU17" s="95">
        <f t="shared" si="505"/>
        <v>1379805</v>
      </c>
      <c r="EV17" s="95">
        <f t="shared" si="505"/>
        <v>1882980</v>
      </c>
      <c r="EW17" s="95">
        <f t="shared" si="505"/>
        <v>883475</v>
      </c>
      <c r="EX17" s="95">
        <f t="shared" si="505"/>
        <v>1110927</v>
      </c>
      <c r="EY17" s="95">
        <f t="shared" si="505"/>
        <v>1098524</v>
      </c>
      <c r="EZ17" s="95">
        <f t="shared" si="505"/>
        <v>692346</v>
      </c>
      <c r="FA17" s="95">
        <f t="shared" si="505"/>
        <v>606270</v>
      </c>
      <c r="FB17" s="95">
        <f t="shared" si="505"/>
        <v>1306539</v>
      </c>
      <c r="FC17" s="95">
        <f t="shared" si="505"/>
        <v>860681</v>
      </c>
      <c r="FD17" s="99">
        <f t="shared" si="505"/>
        <v>1112638</v>
      </c>
      <c r="FE17" s="100">
        <f t="shared" si="505"/>
        <v>174858</v>
      </c>
      <c r="FF17" s="95">
        <f t="shared" si="505"/>
        <v>1787411</v>
      </c>
      <c r="FG17" s="95">
        <f t="shared" si="505"/>
        <v>953033</v>
      </c>
      <c r="FH17" s="95">
        <f t="shared" si="505"/>
        <v>1921807</v>
      </c>
      <c r="FI17" s="95">
        <f t="shared" si="505"/>
        <v>1072530</v>
      </c>
      <c r="FJ17" s="95">
        <f t="shared" si="505"/>
        <v>713876</v>
      </c>
      <c r="FK17" s="95">
        <f t="shared" si="505"/>
        <v>1294867</v>
      </c>
      <c r="FL17" s="95">
        <f t="shared" si="505"/>
        <v>1041860</v>
      </c>
      <c r="FM17" s="95">
        <f t="shared" ref="FM17:HA18" si="506">FM22+FM27</f>
        <v>748915</v>
      </c>
      <c r="FN17" s="95">
        <f t="shared" si="506"/>
        <v>971393</v>
      </c>
      <c r="FO17" s="95">
        <f t="shared" si="506"/>
        <v>748472</v>
      </c>
      <c r="FP17" s="99">
        <f t="shared" si="506"/>
        <v>761045</v>
      </c>
      <c r="FQ17" s="100">
        <f t="shared" si="506"/>
        <v>724885</v>
      </c>
      <c r="FR17" s="95">
        <f t="shared" si="506"/>
        <v>1938678</v>
      </c>
      <c r="FS17" s="95">
        <f t="shared" si="506"/>
        <v>764369</v>
      </c>
      <c r="FT17" s="95">
        <f t="shared" si="506"/>
        <v>1810334</v>
      </c>
      <c r="FU17" s="95">
        <f t="shared" si="506"/>
        <v>1164892</v>
      </c>
      <c r="FV17" s="95">
        <f t="shared" si="506"/>
        <v>748583</v>
      </c>
      <c r="FW17" s="95">
        <f t="shared" si="506"/>
        <v>1816307</v>
      </c>
      <c r="FX17" s="95">
        <f t="shared" si="506"/>
        <v>1013676</v>
      </c>
      <c r="FY17" s="95">
        <f t="shared" si="506"/>
        <v>1046231</v>
      </c>
      <c r="FZ17" s="95">
        <f t="shared" si="506"/>
        <v>1034574</v>
      </c>
      <c r="GA17" s="95">
        <f t="shared" si="506"/>
        <v>1139505</v>
      </c>
      <c r="GB17" s="99">
        <f t="shared" si="506"/>
        <v>1087468</v>
      </c>
      <c r="GC17" s="100">
        <f t="shared" si="506"/>
        <v>675936</v>
      </c>
      <c r="GD17" s="95">
        <f t="shared" si="506"/>
        <v>1205193</v>
      </c>
      <c r="GE17" s="95">
        <f t="shared" si="506"/>
        <v>1485885</v>
      </c>
      <c r="GF17" s="95">
        <f t="shared" si="506"/>
        <v>1859324</v>
      </c>
      <c r="GG17" s="95">
        <f t="shared" si="506"/>
        <v>1328646</v>
      </c>
      <c r="GH17" s="95">
        <f t="shared" si="506"/>
        <v>1219176</v>
      </c>
      <c r="GI17" s="95">
        <f t="shared" si="506"/>
        <v>1124848</v>
      </c>
      <c r="GJ17" s="95">
        <f t="shared" si="506"/>
        <v>1742456</v>
      </c>
      <c r="GK17" s="95">
        <f t="shared" si="506"/>
        <v>1199552</v>
      </c>
      <c r="GL17" s="95">
        <f t="shared" si="506"/>
        <v>1366121</v>
      </c>
      <c r="GM17" s="95">
        <f t="shared" si="506"/>
        <v>1922844</v>
      </c>
      <c r="GN17" s="99">
        <f t="shared" si="506"/>
        <v>880439</v>
      </c>
      <c r="GO17" s="100">
        <f t="shared" si="506"/>
        <v>745854</v>
      </c>
      <c r="GP17" s="95">
        <f t="shared" si="506"/>
        <v>1835953</v>
      </c>
      <c r="GQ17" s="95">
        <f t="shared" si="506"/>
        <v>1242238</v>
      </c>
      <c r="GR17" s="95">
        <f t="shared" si="506"/>
        <v>1384643</v>
      </c>
      <c r="GS17" s="95">
        <f t="shared" si="506"/>
        <v>1203672</v>
      </c>
      <c r="GT17" s="95">
        <f t="shared" si="506"/>
        <v>713144</v>
      </c>
      <c r="GU17" s="95">
        <f t="shared" si="506"/>
        <v>2093595</v>
      </c>
      <c r="GV17" s="95">
        <f t="shared" si="506"/>
        <v>519938</v>
      </c>
      <c r="GW17" s="95">
        <f t="shared" si="506"/>
        <v>589286</v>
      </c>
      <c r="GX17" s="95">
        <f t="shared" si="506"/>
        <v>777918</v>
      </c>
      <c r="GY17" s="95">
        <f t="shared" si="506"/>
        <v>1060002</v>
      </c>
      <c r="GZ17" s="99">
        <f t="shared" si="506"/>
        <v>734288</v>
      </c>
      <c r="HA17" s="100">
        <f t="shared" si="506"/>
        <v>664062</v>
      </c>
      <c r="HB17" s="95">
        <f t="shared" ref="HB17:JM17" si="507">HB22+HB27</f>
        <v>1078060</v>
      </c>
      <c r="HC17" s="95">
        <f t="shared" si="507"/>
        <v>1080971</v>
      </c>
      <c r="HD17" s="95">
        <f t="shared" si="507"/>
        <v>1408785</v>
      </c>
      <c r="HE17" s="95">
        <f t="shared" si="507"/>
        <v>619166</v>
      </c>
      <c r="HF17" s="95">
        <f t="shared" si="507"/>
        <v>925965</v>
      </c>
      <c r="HG17" s="95">
        <f t="shared" si="507"/>
        <v>902614</v>
      </c>
      <c r="HH17" s="95">
        <f t="shared" si="507"/>
        <v>782679</v>
      </c>
      <c r="HI17" s="95">
        <f t="shared" si="507"/>
        <v>746900</v>
      </c>
      <c r="HJ17" s="95">
        <f t="shared" si="507"/>
        <v>1093451</v>
      </c>
      <c r="HK17" s="95">
        <f t="shared" si="507"/>
        <v>773307</v>
      </c>
      <c r="HL17" s="99">
        <f t="shared" si="507"/>
        <v>792224</v>
      </c>
      <c r="HM17" s="100">
        <f t="shared" si="507"/>
        <v>576367</v>
      </c>
      <c r="HN17" s="95">
        <f t="shared" si="507"/>
        <v>1094738</v>
      </c>
      <c r="HO17" s="95">
        <f t="shared" si="507"/>
        <v>514326</v>
      </c>
      <c r="HP17" s="95">
        <f t="shared" si="507"/>
        <v>1132182</v>
      </c>
      <c r="HQ17" s="95">
        <f t="shared" si="507"/>
        <v>689699</v>
      </c>
      <c r="HR17" s="95">
        <f t="shared" si="507"/>
        <v>573272</v>
      </c>
      <c r="HS17" s="95">
        <f t="shared" si="507"/>
        <v>954303</v>
      </c>
      <c r="HT17" s="95">
        <f t="shared" si="507"/>
        <v>988574</v>
      </c>
      <c r="HU17" s="95">
        <f t="shared" si="507"/>
        <v>508839</v>
      </c>
      <c r="HV17" s="95">
        <f t="shared" si="507"/>
        <v>821047</v>
      </c>
      <c r="HW17" s="95">
        <f t="shared" si="507"/>
        <v>895266</v>
      </c>
      <c r="HX17" s="99">
        <f t="shared" si="507"/>
        <v>862728</v>
      </c>
      <c r="HY17" s="100">
        <f t="shared" si="507"/>
        <v>289029</v>
      </c>
      <c r="HZ17" s="95">
        <f t="shared" si="507"/>
        <v>987557</v>
      </c>
      <c r="IA17" s="95">
        <f t="shared" si="507"/>
        <v>662397</v>
      </c>
      <c r="IB17" s="95">
        <f t="shared" si="507"/>
        <v>1045868</v>
      </c>
      <c r="IC17" s="95">
        <f t="shared" si="507"/>
        <v>673924</v>
      </c>
      <c r="ID17" s="95">
        <f t="shared" si="507"/>
        <v>351099</v>
      </c>
      <c r="IE17" s="95">
        <f t="shared" si="507"/>
        <v>1005732</v>
      </c>
      <c r="IF17" s="95">
        <f t="shared" si="507"/>
        <v>1112535</v>
      </c>
      <c r="IG17" s="95">
        <f t="shared" si="507"/>
        <v>510041</v>
      </c>
      <c r="IH17" s="95">
        <f t="shared" si="507"/>
        <v>715502</v>
      </c>
      <c r="II17" s="95">
        <f t="shared" si="507"/>
        <v>969028</v>
      </c>
      <c r="IJ17" s="99">
        <f t="shared" si="507"/>
        <v>706616</v>
      </c>
      <c r="IK17" s="100">
        <f t="shared" si="507"/>
        <v>1119928</v>
      </c>
      <c r="IL17" s="95">
        <f t="shared" si="507"/>
        <v>752768</v>
      </c>
      <c r="IM17" s="95">
        <f t="shared" si="507"/>
        <v>644103</v>
      </c>
      <c r="IN17" s="95">
        <f t="shared" si="507"/>
        <v>1353542</v>
      </c>
      <c r="IO17" s="95">
        <f t="shared" si="507"/>
        <v>739383</v>
      </c>
      <c r="IP17" s="95">
        <f t="shared" si="507"/>
        <v>749318</v>
      </c>
      <c r="IQ17" s="95">
        <f t="shared" si="507"/>
        <v>759914</v>
      </c>
      <c r="IR17" s="95">
        <f t="shared" si="507"/>
        <v>761411</v>
      </c>
      <c r="IS17" s="95">
        <f t="shared" si="507"/>
        <v>646952</v>
      </c>
      <c r="IT17" s="95">
        <f t="shared" si="507"/>
        <v>790866</v>
      </c>
      <c r="IU17" s="95">
        <f t="shared" si="507"/>
        <v>706918</v>
      </c>
      <c r="IV17" s="99">
        <f t="shared" si="507"/>
        <v>479454</v>
      </c>
      <c r="IW17" s="100">
        <f t="shared" si="507"/>
        <v>534684</v>
      </c>
      <c r="IX17" s="95">
        <f t="shared" si="507"/>
        <v>995948</v>
      </c>
      <c r="IY17" s="95">
        <f t="shared" si="507"/>
        <v>808898</v>
      </c>
      <c r="IZ17" s="95">
        <f t="shared" si="507"/>
        <v>1232750</v>
      </c>
      <c r="JA17" s="95">
        <f t="shared" si="507"/>
        <v>551820</v>
      </c>
      <c r="JB17" s="95">
        <f t="shared" si="507"/>
        <v>517764</v>
      </c>
      <c r="JC17" s="95">
        <f t="shared" si="507"/>
        <v>1153190</v>
      </c>
      <c r="JD17" s="95">
        <f t="shared" si="507"/>
        <v>830304</v>
      </c>
      <c r="JE17" s="95">
        <f t="shared" si="507"/>
        <v>797177</v>
      </c>
      <c r="JF17" s="95">
        <f t="shared" si="507"/>
        <v>873255</v>
      </c>
      <c r="JG17" s="95">
        <f t="shared" si="507"/>
        <v>966810</v>
      </c>
      <c r="JH17" s="99">
        <f t="shared" si="507"/>
        <v>702349</v>
      </c>
      <c r="JI17" s="100">
        <f t="shared" si="507"/>
        <v>471633</v>
      </c>
      <c r="JJ17" s="95">
        <f t="shared" si="507"/>
        <v>914234</v>
      </c>
      <c r="JK17" s="95">
        <f t="shared" si="507"/>
        <v>0</v>
      </c>
      <c r="JL17" s="95">
        <f t="shared" si="507"/>
        <v>0</v>
      </c>
      <c r="JM17" s="95">
        <f t="shared" si="507"/>
        <v>0</v>
      </c>
      <c r="JN17" s="95">
        <f t="shared" ref="JN17:LY17" si="508">JN22+JN27</f>
        <v>0</v>
      </c>
      <c r="JO17" s="95">
        <f t="shared" si="508"/>
        <v>0</v>
      </c>
      <c r="JP17" s="95">
        <f t="shared" si="508"/>
        <v>0</v>
      </c>
      <c r="JQ17" s="95">
        <f t="shared" si="508"/>
        <v>0</v>
      </c>
      <c r="JR17" s="95">
        <f t="shared" si="508"/>
        <v>0</v>
      </c>
      <c r="JS17" s="95">
        <f t="shared" si="508"/>
        <v>0</v>
      </c>
      <c r="JT17" s="99">
        <f t="shared" si="508"/>
        <v>0</v>
      </c>
      <c r="JU17" s="100">
        <f t="shared" si="508"/>
        <v>0</v>
      </c>
      <c r="JV17" s="95">
        <f t="shared" si="508"/>
        <v>0</v>
      </c>
      <c r="JW17" s="95">
        <f t="shared" si="508"/>
        <v>0</v>
      </c>
      <c r="JX17" s="95">
        <f t="shared" si="508"/>
        <v>0</v>
      </c>
      <c r="JY17" s="95">
        <f t="shared" si="508"/>
        <v>0</v>
      </c>
      <c r="JZ17" s="95">
        <f t="shared" si="508"/>
        <v>0</v>
      </c>
      <c r="KA17" s="95">
        <f t="shared" si="508"/>
        <v>0</v>
      </c>
      <c r="KB17" s="95">
        <f t="shared" si="508"/>
        <v>0</v>
      </c>
      <c r="KC17" s="95">
        <f t="shared" si="508"/>
        <v>0</v>
      </c>
      <c r="KD17" s="95">
        <f t="shared" si="508"/>
        <v>0</v>
      </c>
      <c r="KE17" s="95">
        <f t="shared" si="508"/>
        <v>0</v>
      </c>
      <c r="KF17" s="99">
        <f t="shared" si="508"/>
        <v>0</v>
      </c>
      <c r="KG17" s="100">
        <f t="shared" si="508"/>
        <v>0</v>
      </c>
      <c r="KH17" s="95">
        <f t="shared" si="508"/>
        <v>0</v>
      </c>
      <c r="KI17" s="95">
        <f t="shared" si="508"/>
        <v>0</v>
      </c>
      <c r="KJ17" s="95">
        <f t="shared" si="508"/>
        <v>0</v>
      </c>
      <c r="KK17" s="95">
        <f t="shared" si="508"/>
        <v>0</v>
      </c>
      <c r="KL17" s="95">
        <f t="shared" si="508"/>
        <v>0</v>
      </c>
      <c r="KM17" s="95">
        <f t="shared" si="508"/>
        <v>0</v>
      </c>
      <c r="KN17" s="95">
        <f t="shared" si="508"/>
        <v>0</v>
      </c>
      <c r="KO17" s="95">
        <f t="shared" si="508"/>
        <v>0</v>
      </c>
      <c r="KP17" s="95">
        <f t="shared" si="508"/>
        <v>0</v>
      </c>
      <c r="KQ17" s="95">
        <f t="shared" si="508"/>
        <v>0</v>
      </c>
      <c r="KR17" s="99">
        <f t="shared" si="508"/>
        <v>0</v>
      </c>
      <c r="KS17" s="100">
        <f t="shared" si="508"/>
        <v>0</v>
      </c>
      <c r="KT17" s="95">
        <f t="shared" si="508"/>
        <v>0</v>
      </c>
      <c r="KU17" s="95">
        <f t="shared" si="508"/>
        <v>0</v>
      </c>
      <c r="KV17" s="95">
        <f t="shared" si="508"/>
        <v>0</v>
      </c>
      <c r="KW17" s="95">
        <f t="shared" si="508"/>
        <v>0</v>
      </c>
      <c r="KX17" s="95">
        <f t="shared" si="508"/>
        <v>0</v>
      </c>
      <c r="KY17" s="95">
        <f t="shared" si="508"/>
        <v>0</v>
      </c>
      <c r="KZ17" s="95">
        <f t="shared" si="508"/>
        <v>0</v>
      </c>
      <c r="LA17" s="95">
        <f t="shared" si="508"/>
        <v>0</v>
      </c>
      <c r="LB17" s="95">
        <f t="shared" si="508"/>
        <v>0</v>
      </c>
      <c r="LC17" s="95">
        <f t="shared" si="508"/>
        <v>0</v>
      </c>
      <c r="LD17" s="99">
        <f t="shared" si="508"/>
        <v>0</v>
      </c>
      <c r="LE17" s="100">
        <f t="shared" si="508"/>
        <v>0</v>
      </c>
      <c r="LF17" s="95">
        <f t="shared" si="508"/>
        <v>0</v>
      </c>
      <c r="LG17" s="95">
        <f t="shared" si="508"/>
        <v>0</v>
      </c>
      <c r="LH17" s="95">
        <f t="shared" si="508"/>
        <v>0</v>
      </c>
      <c r="LI17" s="95">
        <f t="shared" si="508"/>
        <v>0</v>
      </c>
      <c r="LJ17" s="95">
        <f t="shared" si="508"/>
        <v>0</v>
      </c>
      <c r="LK17" s="95">
        <f t="shared" si="508"/>
        <v>0</v>
      </c>
      <c r="LL17" s="95">
        <f t="shared" si="508"/>
        <v>0</v>
      </c>
      <c r="LM17" s="95">
        <f t="shared" si="508"/>
        <v>0</v>
      </c>
      <c r="LN17" s="95">
        <f t="shared" si="508"/>
        <v>0</v>
      </c>
      <c r="LO17" s="95">
        <f t="shared" si="508"/>
        <v>0</v>
      </c>
      <c r="LP17" s="99">
        <f t="shared" si="508"/>
        <v>0</v>
      </c>
      <c r="LQ17" s="100">
        <f t="shared" si="508"/>
        <v>0</v>
      </c>
      <c r="LR17" s="95">
        <f t="shared" si="508"/>
        <v>0</v>
      </c>
      <c r="LS17" s="95">
        <f t="shared" si="508"/>
        <v>0</v>
      </c>
      <c r="LT17" s="95">
        <f t="shared" si="508"/>
        <v>0</v>
      </c>
      <c r="LU17" s="95">
        <f t="shared" si="508"/>
        <v>0</v>
      </c>
      <c r="LV17" s="95">
        <f t="shared" si="508"/>
        <v>0</v>
      </c>
      <c r="LW17" s="95">
        <f t="shared" si="508"/>
        <v>0</v>
      </c>
      <c r="LX17" s="95">
        <f t="shared" si="508"/>
        <v>0</v>
      </c>
      <c r="LY17" s="95">
        <f t="shared" si="508"/>
        <v>0</v>
      </c>
      <c r="LZ17" s="95">
        <f t="shared" ref="LZ17:OK17" si="509">LZ22+LZ27</f>
        <v>0</v>
      </c>
      <c r="MA17" s="95">
        <f t="shared" si="509"/>
        <v>0</v>
      </c>
      <c r="MB17" s="99">
        <f t="shared" si="509"/>
        <v>0</v>
      </c>
      <c r="MC17" s="100">
        <f t="shared" si="509"/>
        <v>0</v>
      </c>
      <c r="MD17" s="95">
        <f t="shared" si="509"/>
        <v>0</v>
      </c>
      <c r="ME17" s="95">
        <f t="shared" si="509"/>
        <v>0</v>
      </c>
      <c r="MF17" s="95">
        <f t="shared" si="509"/>
        <v>0</v>
      </c>
      <c r="MG17" s="95">
        <f t="shared" si="509"/>
        <v>0</v>
      </c>
      <c r="MH17" s="95">
        <f t="shared" si="509"/>
        <v>0</v>
      </c>
      <c r="MI17" s="95">
        <f t="shared" si="509"/>
        <v>0</v>
      </c>
      <c r="MJ17" s="95">
        <f t="shared" si="509"/>
        <v>0</v>
      </c>
      <c r="MK17" s="95">
        <f t="shared" si="509"/>
        <v>0</v>
      </c>
      <c r="ML17" s="95">
        <f t="shared" si="509"/>
        <v>0</v>
      </c>
      <c r="MM17" s="95">
        <f t="shared" si="509"/>
        <v>0</v>
      </c>
      <c r="MN17" s="99">
        <f t="shared" si="509"/>
        <v>0</v>
      </c>
      <c r="MO17" s="100">
        <f t="shared" si="509"/>
        <v>0</v>
      </c>
      <c r="MP17" s="95">
        <f t="shared" si="509"/>
        <v>0</v>
      </c>
      <c r="MQ17" s="95">
        <f t="shared" si="509"/>
        <v>0</v>
      </c>
      <c r="MR17" s="95">
        <f t="shared" si="509"/>
        <v>0</v>
      </c>
      <c r="MS17" s="95">
        <f t="shared" si="509"/>
        <v>0</v>
      </c>
      <c r="MT17" s="95">
        <f t="shared" si="509"/>
        <v>0</v>
      </c>
      <c r="MU17" s="95">
        <f t="shared" si="509"/>
        <v>0</v>
      </c>
      <c r="MV17" s="95">
        <f t="shared" si="509"/>
        <v>0</v>
      </c>
      <c r="MW17" s="95">
        <f t="shared" si="509"/>
        <v>0</v>
      </c>
      <c r="MX17" s="95">
        <f t="shared" si="509"/>
        <v>0</v>
      </c>
      <c r="MY17" s="95">
        <f t="shared" si="509"/>
        <v>0</v>
      </c>
      <c r="MZ17" s="99">
        <f t="shared" si="509"/>
        <v>0</v>
      </c>
      <c r="NA17" s="100">
        <f t="shared" si="509"/>
        <v>0</v>
      </c>
      <c r="NB17" s="95">
        <f t="shared" si="509"/>
        <v>0</v>
      </c>
      <c r="NC17" s="95">
        <f t="shared" si="509"/>
        <v>0</v>
      </c>
      <c r="ND17" s="95">
        <f t="shared" si="509"/>
        <v>0</v>
      </c>
      <c r="NE17" s="95">
        <f t="shared" si="509"/>
        <v>0</v>
      </c>
      <c r="NF17" s="95">
        <f t="shared" si="509"/>
        <v>0</v>
      </c>
      <c r="NG17" s="95">
        <f t="shared" si="509"/>
        <v>0</v>
      </c>
      <c r="NH17" s="95">
        <f t="shared" si="509"/>
        <v>0</v>
      </c>
      <c r="NI17" s="95">
        <f t="shared" si="509"/>
        <v>0</v>
      </c>
      <c r="NJ17" s="95">
        <f t="shared" si="509"/>
        <v>0</v>
      </c>
      <c r="NK17" s="95">
        <f t="shared" si="509"/>
        <v>0</v>
      </c>
      <c r="NL17" s="99">
        <f t="shared" si="509"/>
        <v>0</v>
      </c>
      <c r="NM17" s="100">
        <f t="shared" si="509"/>
        <v>0</v>
      </c>
      <c r="NN17" s="95">
        <f t="shared" si="509"/>
        <v>0</v>
      </c>
      <c r="NO17" s="95">
        <f t="shared" si="509"/>
        <v>0</v>
      </c>
      <c r="NP17" s="95">
        <f t="shared" si="509"/>
        <v>0</v>
      </c>
      <c r="NQ17" s="95">
        <f t="shared" si="509"/>
        <v>0</v>
      </c>
      <c r="NR17" s="95">
        <f t="shared" si="509"/>
        <v>0</v>
      </c>
      <c r="NS17" s="95">
        <f t="shared" si="509"/>
        <v>0</v>
      </c>
      <c r="NT17" s="95">
        <f t="shared" si="509"/>
        <v>0</v>
      </c>
      <c r="NU17" s="95">
        <f t="shared" si="509"/>
        <v>0</v>
      </c>
      <c r="NV17" s="95">
        <f t="shared" si="509"/>
        <v>0</v>
      </c>
      <c r="NW17" s="95">
        <f t="shared" si="509"/>
        <v>0</v>
      </c>
      <c r="NX17" s="99">
        <f t="shared" si="509"/>
        <v>0</v>
      </c>
      <c r="NY17" s="100">
        <f t="shared" si="509"/>
        <v>0</v>
      </c>
      <c r="NZ17" s="95">
        <f t="shared" si="509"/>
        <v>0</v>
      </c>
      <c r="OA17" s="95">
        <f t="shared" si="509"/>
        <v>0</v>
      </c>
      <c r="OB17" s="95">
        <f t="shared" si="509"/>
        <v>0</v>
      </c>
      <c r="OC17" s="95">
        <f t="shared" si="509"/>
        <v>0</v>
      </c>
      <c r="OD17" s="95">
        <f t="shared" si="509"/>
        <v>0</v>
      </c>
      <c r="OE17" s="95">
        <f t="shared" si="509"/>
        <v>0</v>
      </c>
      <c r="OF17" s="95">
        <f t="shared" si="509"/>
        <v>0</v>
      </c>
      <c r="OG17" s="95">
        <f t="shared" si="509"/>
        <v>0</v>
      </c>
      <c r="OH17" s="95">
        <f t="shared" si="509"/>
        <v>0</v>
      </c>
      <c r="OI17" s="95">
        <f t="shared" si="509"/>
        <v>0</v>
      </c>
      <c r="OJ17" s="99">
        <f t="shared" si="509"/>
        <v>0</v>
      </c>
      <c r="OK17" s="100">
        <f t="shared" si="509"/>
        <v>0</v>
      </c>
      <c r="OL17" s="95">
        <f t="shared" ref="OL17:PI17" si="510">OL22+OL27</f>
        <v>0</v>
      </c>
      <c r="OM17" s="95">
        <f t="shared" si="510"/>
        <v>0</v>
      </c>
      <c r="ON17" s="95">
        <f t="shared" si="510"/>
        <v>0</v>
      </c>
      <c r="OO17" s="95">
        <f t="shared" si="510"/>
        <v>0</v>
      </c>
      <c r="OP17" s="95">
        <f t="shared" si="510"/>
        <v>0</v>
      </c>
      <c r="OQ17" s="95">
        <f t="shared" si="510"/>
        <v>0</v>
      </c>
      <c r="OR17" s="95">
        <f t="shared" si="510"/>
        <v>0</v>
      </c>
      <c r="OS17" s="95">
        <f t="shared" si="510"/>
        <v>0</v>
      </c>
      <c r="OT17" s="95">
        <f t="shared" si="510"/>
        <v>0</v>
      </c>
      <c r="OU17" s="95">
        <f t="shared" si="510"/>
        <v>0</v>
      </c>
      <c r="OV17" s="99">
        <f t="shared" si="510"/>
        <v>0</v>
      </c>
      <c r="OW17" s="100">
        <f t="shared" si="510"/>
        <v>0</v>
      </c>
      <c r="OX17" s="95">
        <f t="shared" si="510"/>
        <v>0</v>
      </c>
      <c r="OY17" s="95">
        <f t="shared" si="510"/>
        <v>0</v>
      </c>
      <c r="OZ17" s="95">
        <f t="shared" si="510"/>
        <v>0</v>
      </c>
      <c r="PA17" s="95">
        <f t="shared" si="510"/>
        <v>0</v>
      </c>
      <c r="PB17" s="95">
        <f t="shared" si="510"/>
        <v>0</v>
      </c>
      <c r="PC17" s="95">
        <f t="shared" si="510"/>
        <v>0</v>
      </c>
      <c r="PD17" s="95">
        <f t="shared" si="510"/>
        <v>0</v>
      </c>
      <c r="PE17" s="95">
        <f t="shared" si="510"/>
        <v>0</v>
      </c>
      <c r="PF17" s="95">
        <f t="shared" si="510"/>
        <v>0</v>
      </c>
      <c r="PG17" s="95">
        <f t="shared" si="510"/>
        <v>0</v>
      </c>
      <c r="PH17" s="99">
        <f t="shared" si="510"/>
        <v>0</v>
      </c>
      <c r="PI17" s="100">
        <f t="shared" si="510"/>
        <v>0</v>
      </c>
    </row>
    <row r="18" spans="2:425" ht="12" customHeight="1">
      <c r="B18" s="55" t="s">
        <v>121</v>
      </c>
      <c r="C18" s="70" t="s">
        <v>79</v>
      </c>
      <c r="D18" s="89" t="s">
        <v>122</v>
      </c>
      <c r="E18" s="90">
        <v>158877339</v>
      </c>
      <c r="F18" s="90">
        <f t="shared" si="503"/>
        <v>148915981</v>
      </c>
      <c r="G18" s="90">
        <f t="shared" si="503"/>
        <v>139821575</v>
      </c>
      <c r="H18" s="90">
        <f t="shared" si="503"/>
        <v>114618291</v>
      </c>
      <c r="I18" s="90">
        <f t="shared" si="503"/>
        <v>95141191</v>
      </c>
      <c r="J18" s="90">
        <f t="shared" si="503"/>
        <v>132153381</v>
      </c>
      <c r="K18" s="90">
        <f t="shared" si="503"/>
        <v>151535190</v>
      </c>
      <c r="L18" s="90">
        <f t="shared" si="503"/>
        <v>101999496</v>
      </c>
      <c r="M18" s="90">
        <f t="shared" si="503"/>
        <v>72939505</v>
      </c>
      <c r="N18" s="90">
        <f t="shared" si="503"/>
        <v>134239681</v>
      </c>
      <c r="O18" s="90">
        <f t="shared" si="503"/>
        <v>130876770</v>
      </c>
      <c r="P18" s="90">
        <f t="shared" si="503"/>
        <v>65110640</v>
      </c>
      <c r="Q18" s="90">
        <f t="shared" si="503"/>
        <v>73306557</v>
      </c>
      <c r="R18" s="90">
        <f t="shared" si="503"/>
        <v>117629655</v>
      </c>
      <c r="S18" s="90">
        <f t="shared" si="503"/>
        <v>95089969</v>
      </c>
      <c r="T18" s="90">
        <f t="shared" si="503"/>
        <v>175783427</v>
      </c>
      <c r="U18" s="90">
        <f t="shared" si="503"/>
        <v>98931773</v>
      </c>
      <c r="V18" s="90">
        <f t="shared" si="503"/>
        <v>69918334</v>
      </c>
      <c r="W18" s="90">
        <f t="shared" si="503"/>
        <v>104342180</v>
      </c>
      <c r="X18" s="90">
        <f t="shared" si="503"/>
        <v>166910519</v>
      </c>
      <c r="Y18" s="90">
        <f t="shared" si="503"/>
        <v>85544131</v>
      </c>
      <c r="Z18" s="90">
        <f t="shared" si="503"/>
        <v>115960726</v>
      </c>
      <c r="AA18" s="90">
        <f t="shared" si="503"/>
        <v>107195448</v>
      </c>
      <c r="AB18" s="90">
        <f t="shared" si="503"/>
        <v>124429493</v>
      </c>
      <c r="AC18" s="90">
        <f t="shared" si="503"/>
        <v>91334680</v>
      </c>
      <c r="AD18" s="91">
        <f t="shared" si="503"/>
        <v>183590436</v>
      </c>
      <c r="AE18" s="91">
        <f t="shared" si="503"/>
        <v>135328219</v>
      </c>
      <c r="AF18" s="91">
        <f t="shared" si="503"/>
        <v>190038039</v>
      </c>
      <c r="AG18" s="91">
        <f t="shared" si="503"/>
        <v>112292322</v>
      </c>
      <c r="AH18" s="91">
        <f t="shared" si="503"/>
        <v>103918888</v>
      </c>
      <c r="AI18" s="91">
        <f t="shared" si="503"/>
        <v>85918502</v>
      </c>
      <c r="AJ18" s="91">
        <f t="shared" si="503"/>
        <v>130209645</v>
      </c>
      <c r="AK18" s="91">
        <f t="shared" si="503"/>
        <v>117315284</v>
      </c>
      <c r="AL18" s="91">
        <f t="shared" si="503"/>
        <v>146882818</v>
      </c>
      <c r="AM18" s="91">
        <f t="shared" si="503"/>
        <v>119081938</v>
      </c>
      <c r="AN18" s="92"/>
      <c r="AO18" s="86">
        <f t="shared" si="504"/>
        <v>102676743</v>
      </c>
      <c r="AP18" s="90">
        <f t="shared" si="504"/>
        <v>205046492</v>
      </c>
      <c r="AQ18" s="90">
        <f t="shared" si="504"/>
        <v>77211758</v>
      </c>
      <c r="AR18" s="90">
        <f t="shared" si="504"/>
        <v>211891620</v>
      </c>
      <c r="AS18" s="90">
        <f t="shared" si="504"/>
        <v>105381902</v>
      </c>
      <c r="AT18" s="90">
        <f t="shared" si="504"/>
        <v>107009168</v>
      </c>
      <c r="AU18" s="90">
        <f t="shared" si="504"/>
        <v>235531176</v>
      </c>
      <c r="AV18" s="90">
        <f t="shared" si="504"/>
        <v>162439297</v>
      </c>
      <c r="AW18" s="90">
        <f t="shared" si="504"/>
        <v>93071641</v>
      </c>
      <c r="AX18" s="90">
        <f t="shared" si="504"/>
        <v>141251794</v>
      </c>
      <c r="AY18" s="90">
        <f t="shared" si="504"/>
        <v>169612755</v>
      </c>
      <c r="AZ18" s="93">
        <f t="shared" si="504"/>
        <v>154871533</v>
      </c>
      <c r="BA18" s="94">
        <f t="shared" si="504"/>
        <v>135709124</v>
      </c>
      <c r="BB18" s="90">
        <f t="shared" si="504"/>
        <v>216412222</v>
      </c>
      <c r="BC18" s="90">
        <f t="shared" si="504"/>
        <v>151916763</v>
      </c>
      <c r="BD18" s="90">
        <f t="shared" si="504"/>
        <v>276198012</v>
      </c>
      <c r="BE18" s="90">
        <f t="shared" si="504"/>
        <v>133314476</v>
      </c>
      <c r="BF18" s="90">
        <f t="shared" si="504"/>
        <v>140046854</v>
      </c>
      <c r="BG18" s="90">
        <f t="shared" si="504"/>
        <v>195772662</v>
      </c>
      <c r="BH18" s="90">
        <f t="shared" si="504"/>
        <v>150652095</v>
      </c>
      <c r="BI18" s="90">
        <f t="shared" si="504"/>
        <v>0</v>
      </c>
      <c r="BJ18" s="90">
        <f t="shared" si="504"/>
        <v>0</v>
      </c>
      <c r="BK18" s="90">
        <f t="shared" si="504"/>
        <v>0</v>
      </c>
      <c r="BL18" s="93">
        <f t="shared" si="504"/>
        <v>0</v>
      </c>
      <c r="BM18" s="94">
        <f t="shared" si="504"/>
        <v>0</v>
      </c>
      <c r="BN18" s="90">
        <f t="shared" si="504"/>
        <v>0</v>
      </c>
      <c r="BO18" s="90">
        <f t="shared" si="504"/>
        <v>0</v>
      </c>
      <c r="BP18" s="90">
        <f t="shared" si="504"/>
        <v>0</v>
      </c>
      <c r="BQ18" s="90">
        <f t="shared" si="504"/>
        <v>0</v>
      </c>
      <c r="BR18" s="90">
        <f t="shared" si="504"/>
        <v>0</v>
      </c>
      <c r="BS18" s="90">
        <f t="shared" si="504"/>
        <v>0</v>
      </c>
      <c r="BT18" s="90">
        <f t="shared" si="504"/>
        <v>0</v>
      </c>
      <c r="BU18" s="90">
        <f t="shared" si="504"/>
        <v>0</v>
      </c>
      <c r="BV18" s="90">
        <f t="shared" si="504"/>
        <v>0</v>
      </c>
      <c r="BW18" s="90">
        <f t="shared" si="504"/>
        <v>0</v>
      </c>
      <c r="BX18" s="93">
        <f t="shared" si="504"/>
        <v>0</v>
      </c>
      <c r="BY18" s="94">
        <f t="shared" si="504"/>
        <v>0</v>
      </c>
      <c r="BZ18" s="90">
        <f t="shared" si="504"/>
        <v>0</v>
      </c>
      <c r="CA18" s="90">
        <f t="shared" si="504"/>
        <v>0</v>
      </c>
      <c r="CB18" s="90">
        <f t="shared" si="504"/>
        <v>0</v>
      </c>
      <c r="CC18" s="90">
        <f t="shared" si="504"/>
        <v>0</v>
      </c>
      <c r="CD18" s="90">
        <f t="shared" si="504"/>
        <v>0</v>
      </c>
      <c r="CE18" s="90">
        <f t="shared" si="504"/>
        <v>0</v>
      </c>
      <c r="CF18" s="90">
        <f t="shared" si="504"/>
        <v>0</v>
      </c>
      <c r="CG18" s="90">
        <f t="shared" si="504"/>
        <v>0</v>
      </c>
      <c r="CH18" s="90">
        <f t="shared" si="504"/>
        <v>0</v>
      </c>
      <c r="CI18" s="90">
        <f t="shared" si="504"/>
        <v>0</v>
      </c>
      <c r="CJ18" s="93">
        <f t="shared" si="504"/>
        <v>0</v>
      </c>
      <c r="CK18" s="94">
        <f t="shared" si="504"/>
        <v>0</v>
      </c>
      <c r="CL18" s="90">
        <f t="shared" si="504"/>
        <v>0</v>
      </c>
      <c r="CM18" s="90">
        <f t="shared" si="504"/>
        <v>0</v>
      </c>
      <c r="CN18" s="90">
        <f t="shared" si="504"/>
        <v>0</v>
      </c>
      <c r="CO18" s="90">
        <f t="shared" si="504"/>
        <v>0</v>
      </c>
      <c r="CP18" s="90">
        <f t="shared" si="504"/>
        <v>0</v>
      </c>
      <c r="CQ18" s="90">
        <f t="shared" si="504"/>
        <v>0</v>
      </c>
      <c r="CR18" s="90">
        <f t="shared" si="504"/>
        <v>0</v>
      </c>
      <c r="CS18" s="90">
        <f t="shared" si="504"/>
        <v>0</v>
      </c>
      <c r="CT18" s="90">
        <f t="shared" si="504"/>
        <v>0</v>
      </c>
      <c r="CU18" s="90">
        <f t="shared" si="504"/>
        <v>0</v>
      </c>
      <c r="CV18" s="93">
        <f t="shared" si="504"/>
        <v>0</v>
      </c>
      <c r="CW18" s="94">
        <f t="shared" si="504"/>
        <v>0</v>
      </c>
      <c r="CX18" s="90">
        <f t="shared" si="504"/>
        <v>275952164</v>
      </c>
      <c r="CY18" s="90">
        <f t="shared" si="504"/>
        <v>141296745</v>
      </c>
      <c r="CZ18" s="90">
        <f t="shared" si="504"/>
        <v>228026202</v>
      </c>
      <c r="DA18" s="90">
        <f t="shared" si="505"/>
        <v>206464732</v>
      </c>
      <c r="DB18" s="90">
        <f t="shared" si="505"/>
        <v>145074788</v>
      </c>
      <c r="DC18" s="90">
        <f t="shared" si="505"/>
        <v>290807596</v>
      </c>
      <c r="DD18" s="90">
        <f t="shared" si="505"/>
        <v>120522425</v>
      </c>
      <c r="DE18" s="90">
        <f t="shared" si="505"/>
        <v>106273363</v>
      </c>
      <c r="DF18" s="90">
        <f t="shared" si="505"/>
        <v>140767456</v>
      </c>
      <c r="DG18" s="90">
        <f t="shared" si="505"/>
        <v>107409904</v>
      </c>
      <c r="DH18" s="93">
        <f t="shared" si="505"/>
        <v>113805900</v>
      </c>
      <c r="DI18" s="94">
        <f t="shared" si="505"/>
        <v>68233043</v>
      </c>
      <c r="DJ18" s="90">
        <f t="shared" si="505"/>
        <v>235733035</v>
      </c>
      <c r="DK18" s="90">
        <f t="shared" si="505"/>
        <v>131481867</v>
      </c>
      <c r="DL18" s="90">
        <f t="shared" si="505"/>
        <v>222023419</v>
      </c>
      <c r="DM18" s="90">
        <f t="shared" si="505"/>
        <v>102994855</v>
      </c>
      <c r="DN18" s="90">
        <f t="shared" si="505"/>
        <v>134086460</v>
      </c>
      <c r="DO18" s="90">
        <f t="shared" si="505"/>
        <v>142023696</v>
      </c>
      <c r="DP18" s="90">
        <f t="shared" si="505"/>
        <v>152917012</v>
      </c>
      <c r="DQ18" s="90">
        <f t="shared" si="505"/>
        <v>64683232</v>
      </c>
      <c r="DR18" s="90">
        <f t="shared" si="505"/>
        <v>152064288</v>
      </c>
      <c r="DS18" s="90">
        <f t="shared" si="505"/>
        <v>103074908</v>
      </c>
      <c r="DT18" s="93">
        <f t="shared" si="505"/>
        <v>110574392</v>
      </c>
      <c r="DU18" s="94">
        <f t="shared" si="505"/>
        <v>80897631</v>
      </c>
      <c r="DV18" s="90">
        <f t="shared" si="505"/>
        <v>159800644</v>
      </c>
      <c r="DW18" s="90">
        <f t="shared" si="505"/>
        <v>131863656</v>
      </c>
      <c r="DX18" s="90">
        <f t="shared" si="505"/>
        <v>211416749</v>
      </c>
      <c r="DY18" s="90">
        <f t="shared" si="505"/>
        <v>129185307</v>
      </c>
      <c r="DZ18" s="90">
        <f t="shared" si="505"/>
        <v>102118647</v>
      </c>
      <c r="EA18" s="90">
        <f t="shared" si="505"/>
        <v>134480415</v>
      </c>
      <c r="EB18" s="90">
        <f t="shared" si="505"/>
        <v>127033295</v>
      </c>
      <c r="EC18" s="90">
        <f t="shared" si="505"/>
        <v>71075190</v>
      </c>
      <c r="ED18" s="90">
        <f t="shared" si="505"/>
        <v>165580809</v>
      </c>
      <c r="EE18" s="90">
        <f t="shared" si="505"/>
        <v>162233068</v>
      </c>
      <c r="EF18" s="93">
        <f t="shared" si="505"/>
        <v>95848905</v>
      </c>
      <c r="EG18" s="94">
        <f t="shared" si="505"/>
        <v>66184632</v>
      </c>
      <c r="EH18" s="90">
        <f t="shared" si="505"/>
        <v>176867283</v>
      </c>
      <c r="EI18" s="90">
        <f t="shared" si="505"/>
        <v>105588548</v>
      </c>
      <c r="EJ18" s="90">
        <f t="shared" si="505"/>
        <v>188164559</v>
      </c>
      <c r="EK18" s="90">
        <f t="shared" si="505"/>
        <v>92590603</v>
      </c>
      <c r="EL18" s="90">
        <f t="shared" si="505"/>
        <v>120597750</v>
      </c>
      <c r="EM18" s="90">
        <f t="shared" si="505"/>
        <v>95114196</v>
      </c>
      <c r="EN18" s="90">
        <f t="shared" si="505"/>
        <v>141419793</v>
      </c>
      <c r="EO18" s="90">
        <f t="shared" si="505"/>
        <v>96887260</v>
      </c>
      <c r="EP18" s="90">
        <f t="shared" si="505"/>
        <v>124497319</v>
      </c>
      <c r="EQ18" s="90">
        <f t="shared" si="505"/>
        <v>117131828</v>
      </c>
      <c r="ER18" s="93">
        <f t="shared" si="505"/>
        <v>108731120</v>
      </c>
      <c r="ES18" s="94">
        <f t="shared" si="505"/>
        <v>53592065</v>
      </c>
      <c r="ET18" s="90">
        <f t="shared" si="505"/>
        <v>189122676</v>
      </c>
      <c r="EU18" s="90">
        <f t="shared" si="505"/>
        <v>150097288</v>
      </c>
      <c r="EV18" s="90">
        <f t="shared" si="505"/>
        <v>286625395</v>
      </c>
      <c r="EW18" s="90">
        <f t="shared" si="505"/>
        <v>89456746</v>
      </c>
      <c r="EX18" s="90">
        <f t="shared" si="505"/>
        <v>112210032</v>
      </c>
      <c r="EY18" s="90">
        <f t="shared" si="505"/>
        <v>122757442</v>
      </c>
      <c r="EZ18" s="90">
        <f t="shared" si="505"/>
        <v>82772486</v>
      </c>
      <c r="FA18" s="90">
        <f t="shared" si="505"/>
        <v>76145388</v>
      </c>
      <c r="FB18" s="90">
        <f t="shared" si="505"/>
        <v>142314217</v>
      </c>
      <c r="FC18" s="90">
        <f t="shared" si="505"/>
        <v>112141499</v>
      </c>
      <c r="FD18" s="93">
        <f t="shared" si="505"/>
        <v>112111956</v>
      </c>
      <c r="FE18" s="94">
        <f t="shared" si="505"/>
        <v>38459739</v>
      </c>
      <c r="FF18" s="90">
        <f t="shared" si="505"/>
        <v>188179737</v>
      </c>
      <c r="FG18" s="90">
        <f t="shared" si="505"/>
        <v>117785797</v>
      </c>
      <c r="FH18" s="90">
        <f t="shared" si="505"/>
        <v>230371740</v>
      </c>
      <c r="FI18" s="90">
        <f t="shared" si="505"/>
        <v>160746174</v>
      </c>
      <c r="FJ18" s="90">
        <f t="shared" si="505"/>
        <v>93038546</v>
      </c>
      <c r="FK18" s="90">
        <f t="shared" si="505"/>
        <v>147718303</v>
      </c>
      <c r="FL18" s="90">
        <f t="shared" si="505"/>
        <v>114004215</v>
      </c>
      <c r="FM18" s="90">
        <f t="shared" si="506"/>
        <v>93118595</v>
      </c>
      <c r="FN18" s="90">
        <f t="shared" si="506"/>
        <v>119109049</v>
      </c>
      <c r="FO18" s="90">
        <f t="shared" si="506"/>
        <v>101648636</v>
      </c>
      <c r="FP18" s="93">
        <f t="shared" si="506"/>
        <v>87951262</v>
      </c>
      <c r="FQ18" s="94">
        <f t="shared" si="506"/>
        <v>86467816</v>
      </c>
      <c r="FR18" s="90">
        <f t="shared" si="506"/>
        <v>220536100</v>
      </c>
      <c r="FS18" s="90">
        <f t="shared" si="506"/>
        <v>114612359</v>
      </c>
      <c r="FT18" s="90">
        <f t="shared" si="506"/>
        <v>244859419</v>
      </c>
      <c r="FU18" s="90">
        <f t="shared" si="506"/>
        <v>138247564</v>
      </c>
      <c r="FV18" s="90">
        <f t="shared" si="506"/>
        <v>80902477</v>
      </c>
      <c r="FW18" s="90">
        <f t="shared" si="506"/>
        <v>201587018</v>
      </c>
      <c r="FX18" s="90">
        <f t="shared" si="506"/>
        <v>117700034</v>
      </c>
      <c r="FY18" s="90">
        <f t="shared" si="506"/>
        <v>122801502</v>
      </c>
      <c r="FZ18" s="90">
        <f t="shared" si="506"/>
        <v>109399241</v>
      </c>
      <c r="GA18" s="90">
        <f t="shared" si="506"/>
        <v>139064259</v>
      </c>
      <c r="GB18" s="93">
        <f t="shared" si="506"/>
        <v>129043600</v>
      </c>
      <c r="GC18" s="94">
        <f t="shared" si="506"/>
        <v>76955775</v>
      </c>
      <c r="GD18" s="90">
        <f t="shared" si="506"/>
        <v>166906624</v>
      </c>
      <c r="GE18" s="90">
        <f t="shared" si="506"/>
        <v>207826985</v>
      </c>
      <c r="GF18" s="90">
        <f t="shared" si="506"/>
        <v>242169442</v>
      </c>
      <c r="GG18" s="90">
        <f t="shared" si="506"/>
        <v>139518466</v>
      </c>
      <c r="GH18" s="90">
        <f t="shared" si="506"/>
        <v>136629384</v>
      </c>
      <c r="GI18" s="90">
        <f t="shared" si="506"/>
        <v>126303932</v>
      </c>
      <c r="GJ18" s="90">
        <f t="shared" si="506"/>
        <v>182089786</v>
      </c>
      <c r="GK18" s="90">
        <f t="shared" si="506"/>
        <v>131331094</v>
      </c>
      <c r="GL18" s="90">
        <f t="shared" si="506"/>
        <v>157924210</v>
      </c>
      <c r="GM18" s="90">
        <f t="shared" si="506"/>
        <v>165209706</v>
      </c>
      <c r="GN18" s="93">
        <f t="shared" si="506"/>
        <v>92839758</v>
      </c>
      <c r="GO18" s="94">
        <f t="shared" si="506"/>
        <v>73852737</v>
      </c>
      <c r="GP18" s="90">
        <f t="shared" si="506"/>
        <v>167410966</v>
      </c>
      <c r="GQ18" s="90">
        <f t="shared" si="506"/>
        <v>172037651</v>
      </c>
      <c r="GR18" s="90">
        <f t="shared" si="506"/>
        <v>187035621</v>
      </c>
      <c r="GS18" s="90">
        <f t="shared" si="506"/>
        <v>111338547</v>
      </c>
      <c r="GT18" s="90">
        <f t="shared" si="506"/>
        <v>74938063</v>
      </c>
      <c r="GU18" s="90">
        <f t="shared" si="506"/>
        <v>224819191</v>
      </c>
      <c r="GV18" s="90">
        <f t="shared" si="506"/>
        <v>64208991</v>
      </c>
      <c r="GW18" s="90">
        <f t="shared" si="506"/>
        <v>63206188</v>
      </c>
      <c r="GX18" s="90">
        <f t="shared" si="506"/>
        <v>85746058</v>
      </c>
      <c r="GY18" s="90">
        <f t="shared" si="506"/>
        <v>113954665</v>
      </c>
      <c r="GZ18" s="93">
        <f t="shared" si="506"/>
        <v>83722867</v>
      </c>
      <c r="HA18" s="94">
        <f t="shared" si="506"/>
        <v>83109420</v>
      </c>
      <c r="HB18" s="90">
        <f t="shared" ref="HB18:JM18" si="511">HB23+HB28</f>
        <v>122755617</v>
      </c>
      <c r="HC18" s="90">
        <f t="shared" si="511"/>
        <v>120876321</v>
      </c>
      <c r="HD18" s="90">
        <f t="shared" si="511"/>
        <v>188282826</v>
      </c>
      <c r="HE18" s="90">
        <f t="shared" si="511"/>
        <v>61435192</v>
      </c>
      <c r="HF18" s="90">
        <f t="shared" si="511"/>
        <v>97467046</v>
      </c>
      <c r="HG18" s="90">
        <f t="shared" si="511"/>
        <v>96841709</v>
      </c>
      <c r="HH18" s="90">
        <f t="shared" si="511"/>
        <v>94447541</v>
      </c>
      <c r="HI18" s="90">
        <f t="shared" si="511"/>
        <v>93940213</v>
      </c>
      <c r="HJ18" s="90">
        <f t="shared" si="511"/>
        <v>108628763</v>
      </c>
      <c r="HK18" s="90">
        <f t="shared" si="511"/>
        <v>79914932</v>
      </c>
      <c r="HL18" s="93">
        <f t="shared" si="511"/>
        <v>110316612</v>
      </c>
      <c r="HM18" s="94">
        <f t="shared" si="511"/>
        <v>96749605</v>
      </c>
      <c r="HN18" s="90">
        <f t="shared" si="511"/>
        <v>114136907</v>
      </c>
      <c r="HO18" s="90">
        <f t="shared" si="511"/>
        <v>81834803</v>
      </c>
      <c r="HP18" s="90">
        <f t="shared" si="511"/>
        <v>168991418</v>
      </c>
      <c r="HQ18" s="90">
        <f t="shared" si="511"/>
        <v>102790972</v>
      </c>
      <c r="HR18" s="90">
        <f t="shared" si="511"/>
        <v>72585903</v>
      </c>
      <c r="HS18" s="90">
        <f t="shared" si="511"/>
        <v>101746273</v>
      </c>
      <c r="HT18" s="90">
        <f t="shared" si="511"/>
        <v>124468405</v>
      </c>
      <c r="HU18" s="90">
        <f t="shared" si="511"/>
        <v>80083061</v>
      </c>
      <c r="HV18" s="90">
        <f t="shared" si="511"/>
        <v>133618726</v>
      </c>
      <c r="HW18" s="90">
        <f t="shared" si="511"/>
        <v>114575990</v>
      </c>
      <c r="HX18" s="93">
        <f t="shared" si="511"/>
        <v>114891609</v>
      </c>
      <c r="HY18" s="94">
        <f t="shared" si="511"/>
        <v>80894321</v>
      </c>
      <c r="HZ18" s="90">
        <f t="shared" si="511"/>
        <v>109455893</v>
      </c>
      <c r="IA18" s="90">
        <f t="shared" si="511"/>
        <v>88550352</v>
      </c>
      <c r="IB18" s="90">
        <f t="shared" si="511"/>
        <v>190052773</v>
      </c>
      <c r="IC18" s="90">
        <f t="shared" si="511"/>
        <v>97700546</v>
      </c>
      <c r="ID18" s="90">
        <f t="shared" si="511"/>
        <v>57167831</v>
      </c>
      <c r="IE18" s="90">
        <f t="shared" si="511"/>
        <v>137472535</v>
      </c>
      <c r="IF18" s="90">
        <f t="shared" si="511"/>
        <v>145075660</v>
      </c>
      <c r="IG18" s="90">
        <f t="shared" si="511"/>
        <v>77737666</v>
      </c>
      <c r="IH18" s="90">
        <f t="shared" si="511"/>
        <v>114318126</v>
      </c>
      <c r="II18" s="90">
        <f t="shared" si="511"/>
        <v>119841889</v>
      </c>
      <c r="IJ18" s="93">
        <f t="shared" si="511"/>
        <v>111237142</v>
      </c>
      <c r="IK18" s="94">
        <f t="shared" si="511"/>
        <v>141999405</v>
      </c>
      <c r="IL18" s="90">
        <f t="shared" si="511"/>
        <v>104043497</v>
      </c>
      <c r="IM18" s="90">
        <f t="shared" si="511"/>
        <v>112471264</v>
      </c>
      <c r="IN18" s="90">
        <f t="shared" si="511"/>
        <v>267895370</v>
      </c>
      <c r="IO18" s="90">
        <f t="shared" si="511"/>
        <v>133110390</v>
      </c>
      <c r="IP18" s="90">
        <f t="shared" si="511"/>
        <v>109180888</v>
      </c>
      <c r="IQ18" s="90">
        <f t="shared" si="511"/>
        <v>132316115</v>
      </c>
      <c r="IR18" s="90">
        <f t="shared" si="511"/>
        <v>161739311</v>
      </c>
      <c r="IS18" s="90">
        <f t="shared" si="511"/>
        <v>91937504</v>
      </c>
      <c r="IT18" s="90">
        <f t="shared" si="511"/>
        <v>130563891</v>
      </c>
      <c r="IU18" s="90">
        <f t="shared" si="511"/>
        <v>130442215</v>
      </c>
      <c r="IV18" s="93">
        <f t="shared" si="511"/>
        <v>93000915</v>
      </c>
      <c r="IW18" s="94">
        <f t="shared" si="511"/>
        <v>113371556</v>
      </c>
      <c r="IX18" s="90">
        <f t="shared" si="511"/>
        <v>170530556</v>
      </c>
      <c r="IY18" s="90">
        <f t="shared" si="511"/>
        <v>133740726</v>
      </c>
      <c r="IZ18" s="90">
        <f t="shared" si="511"/>
        <v>249365896</v>
      </c>
      <c r="JA18" s="90">
        <f t="shared" si="511"/>
        <v>95937482</v>
      </c>
      <c r="JB18" s="90">
        <f t="shared" si="511"/>
        <v>87359679</v>
      </c>
      <c r="JC18" s="90">
        <f t="shared" si="511"/>
        <v>213663549</v>
      </c>
      <c r="JD18" s="90">
        <f t="shared" si="511"/>
        <v>157630227</v>
      </c>
      <c r="JE18" s="90">
        <f t="shared" si="511"/>
        <v>152565997</v>
      </c>
      <c r="JF18" s="90">
        <f t="shared" si="511"/>
        <v>157883739</v>
      </c>
      <c r="JG18" s="90">
        <f t="shared" si="511"/>
        <v>178526672</v>
      </c>
      <c r="JH18" s="93">
        <f t="shared" si="511"/>
        <v>136663458</v>
      </c>
      <c r="JI18" s="94">
        <f t="shared" si="511"/>
        <v>87015654</v>
      </c>
      <c r="JJ18" s="90">
        <f t="shared" si="511"/>
        <v>158877339</v>
      </c>
      <c r="JK18" s="90">
        <f t="shared" si="511"/>
        <v>0</v>
      </c>
      <c r="JL18" s="90">
        <f t="shared" si="511"/>
        <v>0</v>
      </c>
      <c r="JM18" s="90">
        <f t="shared" si="511"/>
        <v>0</v>
      </c>
      <c r="JN18" s="90">
        <f t="shared" ref="JN18:LY18" si="512">JN23+JN28</f>
        <v>0</v>
      </c>
      <c r="JO18" s="90">
        <f t="shared" si="512"/>
        <v>0</v>
      </c>
      <c r="JP18" s="90">
        <f t="shared" si="512"/>
        <v>0</v>
      </c>
      <c r="JQ18" s="90">
        <f t="shared" si="512"/>
        <v>0</v>
      </c>
      <c r="JR18" s="90">
        <f t="shared" si="512"/>
        <v>0</v>
      </c>
      <c r="JS18" s="90">
        <f t="shared" si="512"/>
        <v>0</v>
      </c>
      <c r="JT18" s="93">
        <f t="shared" si="512"/>
        <v>0</v>
      </c>
      <c r="JU18" s="94">
        <f t="shared" si="512"/>
        <v>0</v>
      </c>
      <c r="JV18" s="90">
        <f t="shared" si="512"/>
        <v>0</v>
      </c>
      <c r="JW18" s="90">
        <f t="shared" si="512"/>
        <v>0</v>
      </c>
      <c r="JX18" s="90">
        <f t="shared" si="512"/>
        <v>0</v>
      </c>
      <c r="JY18" s="90">
        <f t="shared" si="512"/>
        <v>0</v>
      </c>
      <c r="JZ18" s="90">
        <f t="shared" si="512"/>
        <v>0</v>
      </c>
      <c r="KA18" s="90">
        <f t="shared" si="512"/>
        <v>0</v>
      </c>
      <c r="KB18" s="90">
        <f t="shared" si="512"/>
        <v>0</v>
      </c>
      <c r="KC18" s="90">
        <f t="shared" si="512"/>
        <v>0</v>
      </c>
      <c r="KD18" s="90">
        <f t="shared" si="512"/>
        <v>0</v>
      </c>
      <c r="KE18" s="90">
        <f t="shared" si="512"/>
        <v>0</v>
      </c>
      <c r="KF18" s="93">
        <f t="shared" si="512"/>
        <v>0</v>
      </c>
      <c r="KG18" s="94">
        <f t="shared" si="512"/>
        <v>0</v>
      </c>
      <c r="KH18" s="90">
        <f t="shared" si="512"/>
        <v>0</v>
      </c>
      <c r="KI18" s="90">
        <f t="shared" si="512"/>
        <v>0</v>
      </c>
      <c r="KJ18" s="90">
        <f t="shared" si="512"/>
        <v>0</v>
      </c>
      <c r="KK18" s="90">
        <f t="shared" si="512"/>
        <v>0</v>
      </c>
      <c r="KL18" s="90">
        <f t="shared" si="512"/>
        <v>0</v>
      </c>
      <c r="KM18" s="90">
        <f t="shared" si="512"/>
        <v>0</v>
      </c>
      <c r="KN18" s="90">
        <f t="shared" si="512"/>
        <v>0</v>
      </c>
      <c r="KO18" s="90">
        <f t="shared" si="512"/>
        <v>0</v>
      </c>
      <c r="KP18" s="90">
        <f t="shared" si="512"/>
        <v>0</v>
      </c>
      <c r="KQ18" s="90">
        <f t="shared" si="512"/>
        <v>0</v>
      </c>
      <c r="KR18" s="93">
        <f t="shared" si="512"/>
        <v>0</v>
      </c>
      <c r="KS18" s="94">
        <f t="shared" si="512"/>
        <v>0</v>
      </c>
      <c r="KT18" s="90">
        <f t="shared" si="512"/>
        <v>0</v>
      </c>
      <c r="KU18" s="90">
        <f t="shared" si="512"/>
        <v>0</v>
      </c>
      <c r="KV18" s="90">
        <f t="shared" si="512"/>
        <v>0</v>
      </c>
      <c r="KW18" s="90">
        <f t="shared" si="512"/>
        <v>0</v>
      </c>
      <c r="KX18" s="90">
        <f t="shared" si="512"/>
        <v>0</v>
      </c>
      <c r="KY18" s="90">
        <f t="shared" si="512"/>
        <v>0</v>
      </c>
      <c r="KZ18" s="90">
        <f t="shared" si="512"/>
        <v>0</v>
      </c>
      <c r="LA18" s="90">
        <f t="shared" si="512"/>
        <v>0</v>
      </c>
      <c r="LB18" s="90">
        <f t="shared" si="512"/>
        <v>0</v>
      </c>
      <c r="LC18" s="90">
        <f t="shared" si="512"/>
        <v>0</v>
      </c>
      <c r="LD18" s="93">
        <f t="shared" si="512"/>
        <v>0</v>
      </c>
      <c r="LE18" s="94">
        <f t="shared" si="512"/>
        <v>0</v>
      </c>
      <c r="LF18" s="90">
        <f t="shared" si="512"/>
        <v>0</v>
      </c>
      <c r="LG18" s="90">
        <f t="shared" si="512"/>
        <v>0</v>
      </c>
      <c r="LH18" s="90">
        <f t="shared" si="512"/>
        <v>0</v>
      </c>
      <c r="LI18" s="90">
        <f t="shared" si="512"/>
        <v>0</v>
      </c>
      <c r="LJ18" s="90">
        <f t="shared" si="512"/>
        <v>0</v>
      </c>
      <c r="LK18" s="90">
        <f t="shared" si="512"/>
        <v>0</v>
      </c>
      <c r="LL18" s="90">
        <f t="shared" si="512"/>
        <v>0</v>
      </c>
      <c r="LM18" s="90">
        <f t="shared" si="512"/>
        <v>0</v>
      </c>
      <c r="LN18" s="90">
        <f t="shared" si="512"/>
        <v>0</v>
      </c>
      <c r="LO18" s="90">
        <f t="shared" si="512"/>
        <v>0</v>
      </c>
      <c r="LP18" s="93">
        <f t="shared" si="512"/>
        <v>0</v>
      </c>
      <c r="LQ18" s="94">
        <f t="shared" si="512"/>
        <v>0</v>
      </c>
      <c r="LR18" s="90">
        <f t="shared" si="512"/>
        <v>0</v>
      </c>
      <c r="LS18" s="90">
        <f t="shared" si="512"/>
        <v>0</v>
      </c>
      <c r="LT18" s="90">
        <f t="shared" si="512"/>
        <v>0</v>
      </c>
      <c r="LU18" s="90">
        <f t="shared" si="512"/>
        <v>0</v>
      </c>
      <c r="LV18" s="90">
        <f t="shared" si="512"/>
        <v>0</v>
      </c>
      <c r="LW18" s="90">
        <f t="shared" si="512"/>
        <v>0</v>
      </c>
      <c r="LX18" s="90">
        <f t="shared" si="512"/>
        <v>0</v>
      </c>
      <c r="LY18" s="90">
        <f t="shared" si="512"/>
        <v>0</v>
      </c>
      <c r="LZ18" s="90">
        <f t="shared" ref="LZ18:OK18" si="513">LZ23+LZ28</f>
        <v>0</v>
      </c>
      <c r="MA18" s="90">
        <f t="shared" si="513"/>
        <v>0</v>
      </c>
      <c r="MB18" s="93">
        <f t="shared" si="513"/>
        <v>0</v>
      </c>
      <c r="MC18" s="94">
        <f t="shared" si="513"/>
        <v>0</v>
      </c>
      <c r="MD18" s="90">
        <f t="shared" si="513"/>
        <v>0</v>
      </c>
      <c r="ME18" s="90">
        <f t="shared" si="513"/>
        <v>0</v>
      </c>
      <c r="MF18" s="90">
        <f t="shared" si="513"/>
        <v>0</v>
      </c>
      <c r="MG18" s="90">
        <f t="shared" si="513"/>
        <v>0</v>
      </c>
      <c r="MH18" s="90">
        <f t="shared" si="513"/>
        <v>0</v>
      </c>
      <c r="MI18" s="90">
        <f t="shared" si="513"/>
        <v>0</v>
      </c>
      <c r="MJ18" s="90">
        <f t="shared" si="513"/>
        <v>0</v>
      </c>
      <c r="MK18" s="90">
        <f t="shared" si="513"/>
        <v>0</v>
      </c>
      <c r="ML18" s="90">
        <f t="shared" si="513"/>
        <v>0</v>
      </c>
      <c r="MM18" s="90">
        <f t="shared" si="513"/>
        <v>0</v>
      </c>
      <c r="MN18" s="93">
        <f t="shared" si="513"/>
        <v>0</v>
      </c>
      <c r="MO18" s="94">
        <f t="shared" si="513"/>
        <v>0</v>
      </c>
      <c r="MP18" s="90">
        <f t="shared" si="513"/>
        <v>0</v>
      </c>
      <c r="MQ18" s="90">
        <f t="shared" si="513"/>
        <v>0</v>
      </c>
      <c r="MR18" s="90">
        <f t="shared" si="513"/>
        <v>0</v>
      </c>
      <c r="MS18" s="90">
        <f t="shared" si="513"/>
        <v>0</v>
      </c>
      <c r="MT18" s="90">
        <f t="shared" si="513"/>
        <v>0</v>
      </c>
      <c r="MU18" s="90">
        <f t="shared" si="513"/>
        <v>0</v>
      </c>
      <c r="MV18" s="90">
        <f t="shared" si="513"/>
        <v>0</v>
      </c>
      <c r="MW18" s="90">
        <f t="shared" si="513"/>
        <v>0</v>
      </c>
      <c r="MX18" s="90">
        <f t="shared" si="513"/>
        <v>0</v>
      </c>
      <c r="MY18" s="90">
        <f t="shared" si="513"/>
        <v>0</v>
      </c>
      <c r="MZ18" s="93">
        <f t="shared" si="513"/>
        <v>0</v>
      </c>
      <c r="NA18" s="94">
        <f t="shared" si="513"/>
        <v>0</v>
      </c>
      <c r="NB18" s="90">
        <f t="shared" si="513"/>
        <v>0</v>
      </c>
      <c r="NC18" s="90">
        <f t="shared" si="513"/>
        <v>0</v>
      </c>
      <c r="ND18" s="90">
        <f t="shared" si="513"/>
        <v>0</v>
      </c>
      <c r="NE18" s="90">
        <f t="shared" si="513"/>
        <v>0</v>
      </c>
      <c r="NF18" s="90">
        <f t="shared" si="513"/>
        <v>0</v>
      </c>
      <c r="NG18" s="90">
        <f t="shared" si="513"/>
        <v>0</v>
      </c>
      <c r="NH18" s="90">
        <f t="shared" si="513"/>
        <v>0</v>
      </c>
      <c r="NI18" s="90">
        <f t="shared" si="513"/>
        <v>0</v>
      </c>
      <c r="NJ18" s="90">
        <f t="shared" si="513"/>
        <v>0</v>
      </c>
      <c r="NK18" s="90">
        <f t="shared" si="513"/>
        <v>0</v>
      </c>
      <c r="NL18" s="93">
        <f t="shared" si="513"/>
        <v>0</v>
      </c>
      <c r="NM18" s="94">
        <f t="shared" si="513"/>
        <v>0</v>
      </c>
      <c r="NN18" s="90">
        <f t="shared" si="513"/>
        <v>0</v>
      </c>
      <c r="NO18" s="90">
        <f t="shared" si="513"/>
        <v>0</v>
      </c>
      <c r="NP18" s="90">
        <f t="shared" si="513"/>
        <v>0</v>
      </c>
      <c r="NQ18" s="90">
        <f t="shared" si="513"/>
        <v>0</v>
      </c>
      <c r="NR18" s="90">
        <f t="shared" si="513"/>
        <v>0</v>
      </c>
      <c r="NS18" s="90">
        <f t="shared" si="513"/>
        <v>0</v>
      </c>
      <c r="NT18" s="90">
        <f t="shared" si="513"/>
        <v>0</v>
      </c>
      <c r="NU18" s="90">
        <f t="shared" si="513"/>
        <v>0</v>
      </c>
      <c r="NV18" s="90">
        <f t="shared" si="513"/>
        <v>0</v>
      </c>
      <c r="NW18" s="90">
        <f t="shared" si="513"/>
        <v>0</v>
      </c>
      <c r="NX18" s="93">
        <f t="shared" si="513"/>
        <v>0</v>
      </c>
      <c r="NY18" s="94">
        <f t="shared" si="513"/>
        <v>0</v>
      </c>
      <c r="NZ18" s="90">
        <f t="shared" si="513"/>
        <v>0</v>
      </c>
      <c r="OA18" s="90">
        <f t="shared" si="513"/>
        <v>0</v>
      </c>
      <c r="OB18" s="90">
        <f t="shared" si="513"/>
        <v>0</v>
      </c>
      <c r="OC18" s="90">
        <f t="shared" si="513"/>
        <v>0</v>
      </c>
      <c r="OD18" s="90">
        <f t="shared" si="513"/>
        <v>0</v>
      </c>
      <c r="OE18" s="90">
        <f t="shared" si="513"/>
        <v>0</v>
      </c>
      <c r="OF18" s="90">
        <f t="shared" si="513"/>
        <v>0</v>
      </c>
      <c r="OG18" s="90">
        <f t="shared" si="513"/>
        <v>0</v>
      </c>
      <c r="OH18" s="90">
        <f t="shared" si="513"/>
        <v>0</v>
      </c>
      <c r="OI18" s="90">
        <f t="shared" si="513"/>
        <v>0</v>
      </c>
      <c r="OJ18" s="93">
        <f t="shared" si="513"/>
        <v>0</v>
      </c>
      <c r="OK18" s="94">
        <f t="shared" si="513"/>
        <v>0</v>
      </c>
      <c r="OL18" s="90">
        <f t="shared" ref="OL18:PI18" si="514">OL23+OL28</f>
        <v>0</v>
      </c>
      <c r="OM18" s="90">
        <f t="shared" si="514"/>
        <v>0</v>
      </c>
      <c r="ON18" s="90">
        <f t="shared" si="514"/>
        <v>0</v>
      </c>
      <c r="OO18" s="90">
        <f t="shared" si="514"/>
        <v>0</v>
      </c>
      <c r="OP18" s="90">
        <f t="shared" si="514"/>
        <v>0</v>
      </c>
      <c r="OQ18" s="90">
        <f t="shared" si="514"/>
        <v>0</v>
      </c>
      <c r="OR18" s="90">
        <f t="shared" si="514"/>
        <v>0</v>
      </c>
      <c r="OS18" s="90">
        <f t="shared" si="514"/>
        <v>0</v>
      </c>
      <c r="OT18" s="90">
        <f t="shared" si="514"/>
        <v>0</v>
      </c>
      <c r="OU18" s="90">
        <f t="shared" si="514"/>
        <v>0</v>
      </c>
      <c r="OV18" s="93">
        <f t="shared" si="514"/>
        <v>0</v>
      </c>
      <c r="OW18" s="94">
        <f t="shared" si="514"/>
        <v>0</v>
      </c>
      <c r="OX18" s="90">
        <f t="shared" si="514"/>
        <v>0</v>
      </c>
      <c r="OY18" s="90">
        <f t="shared" si="514"/>
        <v>0</v>
      </c>
      <c r="OZ18" s="90">
        <f t="shared" si="514"/>
        <v>0</v>
      </c>
      <c r="PA18" s="90">
        <f t="shared" si="514"/>
        <v>0</v>
      </c>
      <c r="PB18" s="90">
        <f t="shared" si="514"/>
        <v>0</v>
      </c>
      <c r="PC18" s="90">
        <f t="shared" si="514"/>
        <v>0</v>
      </c>
      <c r="PD18" s="90">
        <f t="shared" si="514"/>
        <v>0</v>
      </c>
      <c r="PE18" s="90">
        <f t="shared" si="514"/>
        <v>0</v>
      </c>
      <c r="PF18" s="90">
        <f t="shared" si="514"/>
        <v>0</v>
      </c>
      <c r="PG18" s="90">
        <f t="shared" si="514"/>
        <v>0</v>
      </c>
      <c r="PH18" s="93">
        <f t="shared" si="514"/>
        <v>0</v>
      </c>
      <c r="PI18" s="94">
        <f t="shared" si="514"/>
        <v>0</v>
      </c>
    </row>
    <row r="19" spans="2:425" hidden="1">
      <c r="B19" s="101"/>
      <c r="C19" s="101"/>
      <c r="D19" s="101"/>
      <c r="E19" s="102"/>
      <c r="F19" s="103">
        <f>IF(J19&gt;=1,J19,"")</f>
        <v>91</v>
      </c>
      <c r="G19" s="104" t="str">
        <f>IF(F19="","","万")</f>
        <v>万</v>
      </c>
      <c r="H19" s="104">
        <f>IF(K19&gt;0,K19,"")</f>
        <v>4</v>
      </c>
      <c r="I19" s="104" t="str">
        <f>IF(H19="","","千")</f>
        <v>千</v>
      </c>
      <c r="J19" s="103">
        <f>IF(M19=10,L19+1,L19)</f>
        <v>91</v>
      </c>
      <c r="K19" s="104">
        <f>IF(M19&lt;10,M19,"")</f>
        <v>4</v>
      </c>
      <c r="L19" s="105">
        <f>ROUNDDOWN(E17/10000,0)</f>
        <v>91</v>
      </c>
      <c r="M19" s="105">
        <f>ROUND((+E17-ROUNDDOWN(E17/10000,0)*10000)/1000,0)</f>
        <v>4</v>
      </c>
      <c r="N19" s="102"/>
      <c r="O19" s="102"/>
      <c r="P19" s="102"/>
      <c r="Q19" s="102"/>
      <c r="R19" s="102"/>
      <c r="S19" s="102"/>
      <c r="T19" s="102"/>
      <c r="U19" s="102"/>
      <c r="V19" s="102"/>
      <c r="W19" s="102"/>
      <c r="X19" s="102"/>
      <c r="Y19" s="102"/>
      <c r="Z19" s="102"/>
      <c r="AA19" s="102"/>
      <c r="AB19" s="102"/>
      <c r="AC19" s="102"/>
      <c r="AD19" s="106"/>
      <c r="AE19" s="106"/>
      <c r="AF19" s="106"/>
      <c r="AG19" s="106"/>
      <c r="AH19" s="106"/>
      <c r="AI19" s="106"/>
      <c r="AJ19" s="106"/>
      <c r="AK19" s="106"/>
      <c r="AL19" s="106"/>
      <c r="AM19" s="106"/>
      <c r="AN19" s="106"/>
      <c r="AO19" s="86"/>
      <c r="AP19" s="102"/>
      <c r="AQ19" s="102"/>
      <c r="AR19" s="102"/>
      <c r="AS19" s="102"/>
      <c r="AT19" s="102"/>
      <c r="AU19" s="102"/>
      <c r="AV19" s="102"/>
      <c r="AW19" s="102"/>
      <c r="AX19" s="102"/>
      <c r="AY19" s="102"/>
      <c r="AZ19" s="102"/>
      <c r="BA19" s="87"/>
      <c r="BB19" s="102"/>
      <c r="BC19" s="102"/>
      <c r="BD19" s="102"/>
      <c r="BE19" s="102"/>
      <c r="BF19" s="102"/>
      <c r="BG19" s="102"/>
      <c r="BH19" s="102"/>
      <c r="BI19" s="102"/>
      <c r="BJ19" s="102"/>
      <c r="BK19" s="102"/>
      <c r="BL19" s="102"/>
      <c r="BM19" s="87"/>
      <c r="BN19" s="102"/>
      <c r="BO19" s="102"/>
      <c r="BP19" s="102"/>
      <c r="BQ19" s="102"/>
      <c r="BR19" s="102"/>
      <c r="BS19" s="102"/>
      <c r="BT19" s="102"/>
      <c r="BU19" s="102"/>
      <c r="BV19" s="102"/>
      <c r="BW19" s="102"/>
      <c r="BX19" s="102"/>
      <c r="BY19" s="87"/>
      <c r="BZ19" s="102"/>
      <c r="CA19" s="102"/>
      <c r="CB19" s="102"/>
      <c r="CC19" s="102"/>
      <c r="CD19" s="102"/>
      <c r="CE19" s="102"/>
      <c r="CF19" s="102"/>
      <c r="CG19" s="102"/>
      <c r="CH19" s="102"/>
      <c r="CI19" s="102"/>
      <c r="CJ19" s="102"/>
      <c r="CK19" s="87"/>
      <c r="CL19" s="102"/>
      <c r="CM19" s="102"/>
      <c r="CN19" s="102"/>
      <c r="CO19" s="102"/>
      <c r="CP19" s="102"/>
      <c r="CQ19" s="102"/>
      <c r="CR19" s="102"/>
      <c r="CS19" s="102"/>
      <c r="CT19" s="102"/>
      <c r="CU19" s="102"/>
      <c r="CV19" s="102"/>
      <c r="CW19" s="87"/>
      <c r="CX19" s="102"/>
      <c r="CY19" s="102"/>
      <c r="CZ19" s="102"/>
      <c r="DA19" s="102"/>
      <c r="DB19" s="102"/>
      <c r="DC19" s="102"/>
      <c r="DD19" s="102"/>
      <c r="DE19" s="102"/>
      <c r="DF19" s="102"/>
      <c r="DG19" s="102"/>
      <c r="DH19" s="102"/>
      <c r="DI19" s="87"/>
      <c r="DJ19" s="102"/>
      <c r="DK19" s="102"/>
      <c r="DL19" s="102"/>
      <c r="DM19" s="102"/>
      <c r="DN19" s="102"/>
      <c r="DO19" s="102"/>
      <c r="DP19" s="102"/>
      <c r="DQ19" s="102"/>
      <c r="DR19" s="102"/>
      <c r="DS19" s="102"/>
      <c r="DT19" s="102"/>
      <c r="DU19" s="87"/>
      <c r="DV19" s="102"/>
      <c r="DW19" s="102"/>
      <c r="DX19" s="102"/>
      <c r="DY19" s="102"/>
      <c r="DZ19" s="102"/>
      <c r="EA19" s="102"/>
      <c r="EB19" s="102"/>
      <c r="EC19" s="102"/>
      <c r="ED19" s="102"/>
      <c r="EE19" s="102"/>
      <c r="EF19" s="102"/>
      <c r="EG19" s="87"/>
      <c r="EH19" s="102"/>
      <c r="EI19" s="102"/>
      <c r="EJ19" s="102"/>
      <c r="EK19" s="102"/>
      <c r="EL19" s="102"/>
      <c r="EM19" s="102"/>
      <c r="EN19" s="102"/>
      <c r="EO19" s="102"/>
      <c r="EP19" s="102"/>
      <c r="EQ19" s="102"/>
      <c r="ER19" s="102"/>
      <c r="ES19" s="87"/>
      <c r="ET19" s="102"/>
      <c r="EU19" s="102"/>
      <c r="EV19" s="102"/>
      <c r="EW19" s="102"/>
      <c r="EX19" s="102"/>
      <c r="EY19" s="102"/>
      <c r="EZ19" s="102"/>
      <c r="FA19" s="102"/>
      <c r="FB19" s="102"/>
      <c r="FC19" s="102"/>
      <c r="FD19" s="102"/>
      <c r="FE19" s="87"/>
      <c r="FF19" s="102"/>
      <c r="FG19" s="102"/>
      <c r="FH19" s="102"/>
      <c r="FI19" s="102"/>
      <c r="FJ19" s="102"/>
      <c r="FK19" s="102"/>
      <c r="FL19" s="102"/>
      <c r="FM19" s="102"/>
      <c r="FN19" s="102"/>
      <c r="FO19" s="102"/>
      <c r="FP19" s="102"/>
      <c r="FQ19" s="87"/>
      <c r="FR19" s="102"/>
      <c r="FS19" s="102"/>
      <c r="FT19" s="102"/>
      <c r="FU19" s="102"/>
      <c r="FV19" s="102"/>
      <c r="FW19" s="102"/>
      <c r="FX19" s="102"/>
      <c r="FY19" s="102"/>
      <c r="FZ19" s="102"/>
      <c r="GA19" s="102"/>
      <c r="GB19" s="102"/>
      <c r="GC19" s="87"/>
      <c r="GD19" s="102"/>
      <c r="GE19" s="102"/>
      <c r="GF19" s="102"/>
      <c r="GG19" s="102"/>
      <c r="GH19" s="102"/>
      <c r="GI19" s="102"/>
      <c r="GJ19" s="102"/>
      <c r="GK19" s="102"/>
      <c r="GL19" s="102"/>
      <c r="GM19" s="102"/>
      <c r="GN19" s="102"/>
      <c r="GO19" s="87"/>
      <c r="GP19" s="102"/>
      <c r="GQ19" s="102"/>
      <c r="GR19" s="102"/>
      <c r="GS19" s="102"/>
      <c r="GT19" s="102"/>
      <c r="GU19" s="102"/>
      <c r="GV19" s="102"/>
      <c r="GW19" s="102"/>
      <c r="GX19" s="102"/>
      <c r="GY19" s="102"/>
      <c r="GZ19" s="102"/>
      <c r="HA19" s="87"/>
      <c r="HB19" s="102"/>
      <c r="HC19" s="102"/>
      <c r="HD19" s="102"/>
      <c r="HE19" s="102"/>
      <c r="HF19" s="102"/>
      <c r="HG19" s="102"/>
      <c r="HH19" s="102"/>
      <c r="HI19" s="102"/>
      <c r="HJ19" s="102"/>
      <c r="HK19" s="102"/>
      <c r="HL19" s="102"/>
      <c r="HM19" s="87"/>
      <c r="HN19" s="102"/>
      <c r="HO19" s="102"/>
      <c r="HP19" s="102"/>
      <c r="HQ19" s="102"/>
      <c r="HR19" s="102"/>
      <c r="HS19" s="102"/>
      <c r="HT19" s="102"/>
      <c r="HU19" s="102"/>
      <c r="HV19" s="102"/>
      <c r="HW19" s="102"/>
      <c r="HX19" s="102"/>
      <c r="HY19" s="87"/>
      <c r="HZ19" s="102"/>
      <c r="IA19" s="102"/>
      <c r="IB19" s="102"/>
      <c r="IC19" s="102"/>
      <c r="ID19" s="102"/>
      <c r="IE19" s="102"/>
      <c r="IF19" s="102"/>
      <c r="IG19" s="102"/>
      <c r="IH19" s="102"/>
      <c r="II19" s="102"/>
      <c r="IJ19" s="102"/>
      <c r="IK19" s="87"/>
      <c r="IL19" s="102"/>
      <c r="IM19" s="102"/>
      <c r="IN19" s="102"/>
      <c r="IO19" s="102"/>
      <c r="IP19" s="102"/>
      <c r="IQ19" s="102"/>
      <c r="IR19" s="102"/>
      <c r="IS19" s="102"/>
      <c r="IT19" s="102"/>
      <c r="IU19" s="102"/>
      <c r="IV19" s="102"/>
      <c r="IW19" s="87"/>
      <c r="IX19" s="102"/>
      <c r="IY19" s="102"/>
      <c r="IZ19" s="102"/>
      <c r="JA19" s="102"/>
      <c r="JB19" s="102"/>
      <c r="JC19" s="102"/>
      <c r="JD19" s="102"/>
      <c r="JE19" s="102"/>
      <c r="JF19" s="102"/>
      <c r="JG19" s="102"/>
      <c r="JH19" s="102"/>
      <c r="JI19" s="87"/>
      <c r="JJ19" s="102"/>
      <c r="JK19" s="102"/>
      <c r="JL19" s="102"/>
      <c r="JM19" s="102"/>
      <c r="JN19" s="102"/>
      <c r="JO19" s="102"/>
      <c r="JP19" s="102"/>
      <c r="JQ19" s="102"/>
      <c r="JR19" s="102"/>
      <c r="JS19" s="102"/>
      <c r="JT19" s="102"/>
      <c r="JU19" s="87"/>
      <c r="JV19" s="102"/>
      <c r="JW19" s="102"/>
      <c r="JX19" s="102"/>
      <c r="JY19" s="102"/>
      <c r="JZ19" s="102"/>
      <c r="KA19" s="102"/>
      <c r="KB19" s="102"/>
      <c r="KC19" s="102"/>
      <c r="KD19" s="102"/>
      <c r="KE19" s="102"/>
      <c r="KF19" s="102"/>
      <c r="KG19" s="87"/>
      <c r="KH19" s="102"/>
      <c r="KI19" s="102"/>
      <c r="KJ19" s="102"/>
      <c r="KK19" s="102"/>
      <c r="KL19" s="102"/>
      <c r="KM19" s="102"/>
      <c r="KN19" s="102"/>
      <c r="KO19" s="102"/>
      <c r="KP19" s="102"/>
      <c r="KQ19" s="102"/>
      <c r="KR19" s="102"/>
      <c r="KS19" s="87"/>
      <c r="KT19" s="102"/>
      <c r="KU19" s="102"/>
      <c r="KV19" s="102"/>
      <c r="KW19" s="102"/>
      <c r="KX19" s="102"/>
      <c r="KY19" s="102"/>
      <c r="KZ19" s="102"/>
      <c r="LA19" s="102"/>
      <c r="LB19" s="102"/>
      <c r="LC19" s="102"/>
      <c r="LD19" s="102"/>
      <c r="LE19" s="87"/>
      <c r="LF19" s="102"/>
      <c r="LG19" s="102"/>
      <c r="LH19" s="102"/>
      <c r="LI19" s="102"/>
      <c r="LJ19" s="102"/>
      <c r="LK19" s="102"/>
      <c r="LL19" s="102"/>
      <c r="LM19" s="102"/>
      <c r="LN19" s="102"/>
      <c r="LO19" s="102"/>
      <c r="LP19" s="102"/>
      <c r="LQ19" s="87"/>
      <c r="LR19" s="102"/>
      <c r="LS19" s="102"/>
      <c r="LT19" s="102"/>
      <c r="LU19" s="102"/>
      <c r="LV19" s="102"/>
      <c r="LW19" s="102"/>
      <c r="LX19" s="102"/>
      <c r="LY19" s="102"/>
      <c r="LZ19" s="102"/>
      <c r="MA19" s="102"/>
      <c r="MB19" s="102"/>
      <c r="MC19" s="87"/>
      <c r="MD19" s="102"/>
      <c r="ME19" s="102"/>
      <c r="MF19" s="102"/>
      <c r="MG19" s="102"/>
      <c r="MH19" s="102"/>
      <c r="MI19" s="102"/>
      <c r="MJ19" s="102"/>
      <c r="MK19" s="102"/>
      <c r="ML19" s="102"/>
      <c r="MM19" s="102"/>
      <c r="MN19" s="102"/>
      <c r="MO19" s="87"/>
      <c r="MP19" s="102"/>
      <c r="MQ19" s="102"/>
      <c r="MR19" s="102"/>
      <c r="MS19" s="102"/>
      <c r="MT19" s="102"/>
      <c r="MU19" s="102"/>
      <c r="MV19" s="102"/>
      <c r="MW19" s="102"/>
      <c r="MX19" s="102"/>
      <c r="MY19" s="102"/>
      <c r="MZ19" s="102"/>
      <c r="NA19" s="87"/>
      <c r="NB19" s="102"/>
      <c r="NC19" s="102"/>
      <c r="ND19" s="102"/>
      <c r="NE19" s="102"/>
      <c r="NF19" s="102"/>
      <c r="NG19" s="102"/>
      <c r="NH19" s="102"/>
      <c r="NI19" s="102"/>
      <c r="NJ19" s="102"/>
      <c r="NK19" s="102"/>
      <c r="NL19" s="102"/>
      <c r="NM19" s="87"/>
      <c r="NN19" s="102"/>
      <c r="NO19" s="102"/>
      <c r="NP19" s="102"/>
      <c r="NQ19" s="102"/>
      <c r="NR19" s="102"/>
      <c r="NS19" s="102"/>
      <c r="NT19" s="102"/>
      <c r="NU19" s="102"/>
      <c r="NV19" s="102"/>
      <c r="NW19" s="102"/>
      <c r="NX19" s="102"/>
      <c r="NY19" s="87"/>
      <c r="NZ19" s="102"/>
      <c r="OA19" s="102"/>
      <c r="OB19" s="102"/>
      <c r="OC19" s="102"/>
      <c r="OD19" s="102"/>
      <c r="OE19" s="102"/>
      <c r="OF19" s="102"/>
      <c r="OG19" s="102"/>
      <c r="OH19" s="102"/>
      <c r="OI19" s="102"/>
      <c r="OJ19" s="102"/>
      <c r="OK19" s="87"/>
      <c r="OL19" s="102"/>
      <c r="OM19" s="102"/>
      <c r="ON19" s="102"/>
      <c r="OO19" s="102"/>
      <c r="OP19" s="102"/>
      <c r="OQ19" s="102"/>
      <c r="OR19" s="102"/>
      <c r="OS19" s="102"/>
      <c r="OT19" s="102"/>
      <c r="OU19" s="102"/>
      <c r="OV19" s="102"/>
      <c r="OW19" s="87"/>
      <c r="OX19" s="102"/>
      <c r="OY19" s="102"/>
      <c r="OZ19" s="102"/>
      <c r="PA19" s="102"/>
      <c r="PB19" s="102"/>
      <c r="PC19" s="102"/>
      <c r="PD19" s="102"/>
      <c r="PE19" s="102"/>
      <c r="PF19" s="102"/>
      <c r="PG19" s="102"/>
      <c r="PH19" s="102"/>
      <c r="PI19" s="87"/>
    </row>
    <row r="20" spans="2:425" hidden="1">
      <c r="B20" s="101"/>
      <c r="C20" s="65"/>
      <c r="D20" s="65"/>
      <c r="E20" s="107"/>
      <c r="F20" s="108" t="str">
        <f>IF(ROUNDDOWN(E18/100000000,0)&gt;0,+ROUNDDOWN(E18/100000000,0)&amp;",","")&amp;+IF(ROUND(E18/100000,0)-(ROUNDDOWN(E18/100000000,0)*1000)&gt;99,ROUND(E18/100000,0)-ROUNDDOWN(E18/100000000,0)*1000,IF(ROUND(E18/100000,0)-ROUNDDOWN(E18/100000000,0)*1000&gt;9,"0"&amp;+ROUND(E18/100000,0)-ROUNDDOWN(E18/100000000,0)*1000,"00"&amp;+ROUND(E18/100000,0)-ROUNDDOWN(E18/100000000,0)*1000))</f>
        <v>1,589</v>
      </c>
      <c r="G20" s="109"/>
      <c r="H20" s="110"/>
      <c r="I20" s="110"/>
      <c r="J20" s="110"/>
      <c r="K20" s="110"/>
      <c r="L20" s="111"/>
      <c r="M20" s="111"/>
      <c r="N20" s="107"/>
      <c r="O20" s="107"/>
      <c r="P20" s="107"/>
      <c r="Q20" s="107"/>
      <c r="R20" s="107"/>
      <c r="S20" s="107"/>
      <c r="T20" s="107"/>
      <c r="U20" s="107"/>
      <c r="V20" s="107"/>
      <c r="W20" s="107"/>
      <c r="X20" s="107"/>
      <c r="Y20" s="107"/>
      <c r="Z20" s="107"/>
      <c r="AA20" s="107"/>
      <c r="AB20" s="107"/>
      <c r="AC20" s="107"/>
      <c r="AD20" s="112"/>
      <c r="AE20" s="112"/>
      <c r="AF20" s="112"/>
      <c r="AG20" s="112"/>
      <c r="AH20" s="112"/>
      <c r="AI20" s="112"/>
      <c r="AJ20" s="112"/>
      <c r="AK20" s="112"/>
      <c r="AL20" s="112"/>
      <c r="AM20" s="112"/>
      <c r="AN20" s="112"/>
      <c r="AO20" s="86"/>
      <c r="AP20" s="107"/>
      <c r="AQ20" s="107"/>
      <c r="AR20" s="107"/>
      <c r="AS20" s="107"/>
      <c r="AT20" s="107"/>
      <c r="AU20" s="107"/>
      <c r="AV20" s="107"/>
      <c r="AW20" s="107"/>
      <c r="AX20" s="107"/>
      <c r="AY20" s="107"/>
      <c r="AZ20" s="107"/>
      <c r="BA20" s="87"/>
      <c r="BB20" s="107"/>
      <c r="BC20" s="107"/>
      <c r="BD20" s="107"/>
      <c r="BE20" s="107"/>
      <c r="BF20" s="107"/>
      <c r="BG20" s="107"/>
      <c r="BH20" s="107"/>
      <c r="BI20" s="107"/>
      <c r="BJ20" s="107"/>
      <c r="BK20" s="107"/>
      <c r="BL20" s="107"/>
      <c r="BM20" s="87"/>
      <c r="BN20" s="107"/>
      <c r="BO20" s="107"/>
      <c r="BP20" s="107"/>
      <c r="BQ20" s="107"/>
      <c r="BR20" s="107"/>
      <c r="BS20" s="107"/>
      <c r="BT20" s="107"/>
      <c r="BU20" s="107"/>
      <c r="BV20" s="107"/>
      <c r="BW20" s="107"/>
      <c r="BX20" s="107"/>
      <c r="BY20" s="87"/>
      <c r="BZ20" s="107"/>
      <c r="CA20" s="107"/>
      <c r="CB20" s="107"/>
      <c r="CC20" s="107"/>
      <c r="CD20" s="107"/>
      <c r="CE20" s="107"/>
      <c r="CF20" s="107"/>
      <c r="CG20" s="107"/>
      <c r="CH20" s="107"/>
      <c r="CI20" s="107"/>
      <c r="CJ20" s="107"/>
      <c r="CK20" s="87"/>
      <c r="CL20" s="107"/>
      <c r="CM20" s="107"/>
      <c r="CN20" s="107"/>
      <c r="CO20" s="107"/>
      <c r="CP20" s="107"/>
      <c r="CQ20" s="107"/>
      <c r="CR20" s="107"/>
      <c r="CS20" s="107"/>
      <c r="CT20" s="107"/>
      <c r="CU20" s="107"/>
      <c r="CV20" s="107"/>
      <c r="CW20" s="87"/>
      <c r="CX20" s="107"/>
      <c r="CY20" s="107"/>
      <c r="CZ20" s="107"/>
      <c r="DA20" s="107"/>
      <c r="DB20" s="107"/>
      <c r="DC20" s="107"/>
      <c r="DD20" s="107"/>
      <c r="DE20" s="107"/>
      <c r="DF20" s="107"/>
      <c r="DG20" s="107"/>
      <c r="DH20" s="107"/>
      <c r="DI20" s="87"/>
      <c r="DJ20" s="107"/>
      <c r="DK20" s="107"/>
      <c r="DL20" s="107"/>
      <c r="DM20" s="107"/>
      <c r="DN20" s="107"/>
      <c r="DO20" s="107"/>
      <c r="DP20" s="107"/>
      <c r="DQ20" s="107"/>
      <c r="DR20" s="107"/>
      <c r="DS20" s="107"/>
      <c r="DT20" s="107"/>
      <c r="DU20" s="87"/>
      <c r="DV20" s="107"/>
      <c r="DW20" s="107"/>
      <c r="DX20" s="107"/>
      <c r="DY20" s="107"/>
      <c r="DZ20" s="107"/>
      <c r="EA20" s="107"/>
      <c r="EB20" s="107"/>
      <c r="EC20" s="107"/>
      <c r="ED20" s="107"/>
      <c r="EE20" s="107"/>
      <c r="EF20" s="107"/>
      <c r="EG20" s="87"/>
      <c r="EH20" s="107"/>
      <c r="EI20" s="107"/>
      <c r="EJ20" s="107"/>
      <c r="EK20" s="107"/>
      <c r="EL20" s="107"/>
      <c r="EM20" s="107"/>
      <c r="EN20" s="107"/>
      <c r="EO20" s="107"/>
      <c r="EP20" s="107"/>
      <c r="EQ20" s="107"/>
      <c r="ER20" s="107"/>
      <c r="ES20" s="87"/>
      <c r="ET20" s="107"/>
      <c r="EU20" s="107"/>
      <c r="EV20" s="107"/>
      <c r="EW20" s="107"/>
      <c r="EX20" s="107"/>
      <c r="EY20" s="107"/>
      <c r="EZ20" s="107"/>
      <c r="FA20" s="107"/>
      <c r="FB20" s="107"/>
      <c r="FC20" s="107"/>
      <c r="FD20" s="107"/>
      <c r="FE20" s="87"/>
      <c r="FF20" s="107"/>
      <c r="FG20" s="107"/>
      <c r="FH20" s="107"/>
      <c r="FI20" s="107"/>
      <c r="FJ20" s="107"/>
      <c r="FK20" s="107"/>
      <c r="FL20" s="107"/>
      <c r="FM20" s="107"/>
      <c r="FN20" s="107"/>
      <c r="FO20" s="107"/>
      <c r="FP20" s="107"/>
      <c r="FQ20" s="87"/>
      <c r="FR20" s="107"/>
      <c r="FS20" s="107"/>
      <c r="FT20" s="107"/>
      <c r="FU20" s="107"/>
      <c r="FV20" s="107"/>
      <c r="FW20" s="107"/>
      <c r="FX20" s="107"/>
      <c r="FY20" s="107"/>
      <c r="FZ20" s="107"/>
      <c r="GA20" s="107"/>
      <c r="GB20" s="107"/>
      <c r="GC20" s="87"/>
      <c r="GD20" s="107"/>
      <c r="GE20" s="107"/>
      <c r="GF20" s="107"/>
      <c r="GG20" s="107"/>
      <c r="GH20" s="107"/>
      <c r="GI20" s="107"/>
      <c r="GJ20" s="107"/>
      <c r="GK20" s="107"/>
      <c r="GL20" s="107"/>
      <c r="GM20" s="107"/>
      <c r="GN20" s="107"/>
      <c r="GO20" s="87"/>
      <c r="GP20" s="107"/>
      <c r="GQ20" s="107"/>
      <c r="GR20" s="107"/>
      <c r="GS20" s="107"/>
      <c r="GT20" s="107"/>
      <c r="GU20" s="107"/>
      <c r="GV20" s="107"/>
      <c r="GW20" s="107"/>
      <c r="GX20" s="107"/>
      <c r="GY20" s="107"/>
      <c r="GZ20" s="107"/>
      <c r="HA20" s="87"/>
      <c r="HB20" s="107"/>
      <c r="HC20" s="107"/>
      <c r="HD20" s="107"/>
      <c r="HE20" s="107"/>
      <c r="HF20" s="107"/>
      <c r="HG20" s="107"/>
      <c r="HH20" s="107"/>
      <c r="HI20" s="107"/>
      <c r="HJ20" s="107"/>
      <c r="HK20" s="107"/>
      <c r="HL20" s="107"/>
      <c r="HM20" s="87"/>
      <c r="HN20" s="107"/>
      <c r="HO20" s="107"/>
      <c r="HP20" s="107"/>
      <c r="HQ20" s="107"/>
      <c r="HR20" s="107"/>
      <c r="HS20" s="107"/>
      <c r="HT20" s="107"/>
      <c r="HU20" s="107"/>
      <c r="HV20" s="107"/>
      <c r="HW20" s="107"/>
      <c r="HX20" s="107"/>
      <c r="HY20" s="87"/>
      <c r="HZ20" s="107"/>
      <c r="IA20" s="107"/>
      <c r="IB20" s="107"/>
      <c r="IC20" s="107"/>
      <c r="ID20" s="107"/>
      <c r="IE20" s="107"/>
      <c r="IF20" s="107"/>
      <c r="IG20" s="107"/>
      <c r="IH20" s="107"/>
      <c r="II20" s="107"/>
      <c r="IJ20" s="107"/>
      <c r="IK20" s="87"/>
      <c r="IL20" s="107"/>
      <c r="IM20" s="107"/>
      <c r="IN20" s="107"/>
      <c r="IO20" s="107"/>
      <c r="IP20" s="107"/>
      <c r="IQ20" s="107"/>
      <c r="IR20" s="107"/>
      <c r="IS20" s="107"/>
      <c r="IT20" s="107"/>
      <c r="IU20" s="107"/>
      <c r="IV20" s="107"/>
      <c r="IW20" s="87"/>
      <c r="IX20" s="107"/>
      <c r="IY20" s="107"/>
      <c r="IZ20" s="107"/>
      <c r="JA20" s="107"/>
      <c r="JB20" s="107"/>
      <c r="JC20" s="107"/>
      <c r="JD20" s="107"/>
      <c r="JE20" s="107"/>
      <c r="JF20" s="107"/>
      <c r="JG20" s="107"/>
      <c r="JH20" s="107"/>
      <c r="JI20" s="87"/>
      <c r="JJ20" s="107"/>
      <c r="JK20" s="107"/>
      <c r="JL20" s="107"/>
      <c r="JM20" s="107"/>
      <c r="JN20" s="107"/>
      <c r="JO20" s="107"/>
      <c r="JP20" s="107"/>
      <c r="JQ20" s="107"/>
      <c r="JR20" s="107"/>
      <c r="JS20" s="107"/>
      <c r="JT20" s="107"/>
      <c r="JU20" s="87"/>
      <c r="JV20" s="107"/>
      <c r="JW20" s="107"/>
      <c r="JX20" s="107"/>
      <c r="JY20" s="107"/>
      <c r="JZ20" s="107"/>
      <c r="KA20" s="107"/>
      <c r="KB20" s="107"/>
      <c r="KC20" s="107"/>
      <c r="KD20" s="107"/>
      <c r="KE20" s="107"/>
      <c r="KF20" s="107"/>
      <c r="KG20" s="87"/>
      <c r="KH20" s="107"/>
      <c r="KI20" s="107"/>
      <c r="KJ20" s="107"/>
      <c r="KK20" s="107"/>
      <c r="KL20" s="107"/>
      <c r="KM20" s="107"/>
      <c r="KN20" s="107"/>
      <c r="KO20" s="107"/>
      <c r="KP20" s="107"/>
      <c r="KQ20" s="107"/>
      <c r="KR20" s="107"/>
      <c r="KS20" s="87"/>
      <c r="KT20" s="107"/>
      <c r="KU20" s="107"/>
      <c r="KV20" s="107"/>
      <c r="KW20" s="107"/>
      <c r="KX20" s="107"/>
      <c r="KY20" s="107"/>
      <c r="KZ20" s="107"/>
      <c r="LA20" s="107"/>
      <c r="LB20" s="107"/>
      <c r="LC20" s="107"/>
      <c r="LD20" s="107"/>
      <c r="LE20" s="87"/>
      <c r="LF20" s="107"/>
      <c r="LG20" s="107"/>
      <c r="LH20" s="107"/>
      <c r="LI20" s="107"/>
      <c r="LJ20" s="107"/>
      <c r="LK20" s="107"/>
      <c r="LL20" s="107"/>
      <c r="LM20" s="107"/>
      <c r="LN20" s="107"/>
      <c r="LO20" s="107"/>
      <c r="LP20" s="107"/>
      <c r="LQ20" s="87"/>
      <c r="LR20" s="107"/>
      <c r="LS20" s="107"/>
      <c r="LT20" s="107"/>
      <c r="LU20" s="107"/>
      <c r="LV20" s="107"/>
      <c r="LW20" s="107"/>
      <c r="LX20" s="107"/>
      <c r="LY20" s="107"/>
      <c r="LZ20" s="107"/>
      <c r="MA20" s="107"/>
      <c r="MB20" s="107"/>
      <c r="MC20" s="87"/>
      <c r="MD20" s="107"/>
      <c r="ME20" s="107"/>
      <c r="MF20" s="107"/>
      <c r="MG20" s="107"/>
      <c r="MH20" s="107"/>
      <c r="MI20" s="107"/>
      <c r="MJ20" s="107"/>
      <c r="MK20" s="107"/>
      <c r="ML20" s="107"/>
      <c r="MM20" s="107"/>
      <c r="MN20" s="107"/>
      <c r="MO20" s="87"/>
      <c r="MP20" s="107"/>
      <c r="MQ20" s="107"/>
      <c r="MR20" s="107"/>
      <c r="MS20" s="107"/>
      <c r="MT20" s="107"/>
      <c r="MU20" s="107"/>
      <c r="MV20" s="107"/>
      <c r="MW20" s="107"/>
      <c r="MX20" s="107"/>
      <c r="MY20" s="107"/>
      <c r="MZ20" s="107"/>
      <c r="NA20" s="87"/>
      <c r="NB20" s="107"/>
      <c r="NC20" s="107"/>
      <c r="ND20" s="107"/>
      <c r="NE20" s="107"/>
      <c r="NF20" s="107"/>
      <c r="NG20" s="107"/>
      <c r="NH20" s="107"/>
      <c r="NI20" s="107"/>
      <c r="NJ20" s="107"/>
      <c r="NK20" s="107"/>
      <c r="NL20" s="107"/>
      <c r="NM20" s="87"/>
      <c r="NN20" s="107"/>
      <c r="NO20" s="107"/>
      <c r="NP20" s="107"/>
      <c r="NQ20" s="107"/>
      <c r="NR20" s="107"/>
      <c r="NS20" s="107"/>
      <c r="NT20" s="107"/>
      <c r="NU20" s="107"/>
      <c r="NV20" s="107"/>
      <c r="NW20" s="107"/>
      <c r="NX20" s="107"/>
      <c r="NY20" s="87"/>
      <c r="NZ20" s="107"/>
      <c r="OA20" s="107"/>
      <c r="OB20" s="107"/>
      <c r="OC20" s="107"/>
      <c r="OD20" s="107"/>
      <c r="OE20" s="107"/>
      <c r="OF20" s="107"/>
      <c r="OG20" s="107"/>
      <c r="OH20" s="107"/>
      <c r="OI20" s="107"/>
      <c r="OJ20" s="107"/>
      <c r="OK20" s="87"/>
      <c r="OL20" s="107"/>
      <c r="OM20" s="107"/>
      <c r="ON20" s="107"/>
      <c r="OO20" s="107"/>
      <c r="OP20" s="107"/>
      <c r="OQ20" s="107"/>
      <c r="OR20" s="107"/>
      <c r="OS20" s="107"/>
      <c r="OT20" s="107"/>
      <c r="OU20" s="107"/>
      <c r="OV20" s="107"/>
      <c r="OW20" s="87"/>
      <c r="OX20" s="107"/>
      <c r="OY20" s="107"/>
      <c r="OZ20" s="107"/>
      <c r="PA20" s="107"/>
      <c r="PB20" s="107"/>
      <c r="PC20" s="107"/>
      <c r="PD20" s="107"/>
      <c r="PE20" s="107"/>
      <c r="PF20" s="107"/>
      <c r="PG20" s="107"/>
      <c r="PH20" s="107"/>
      <c r="PI20" s="87"/>
    </row>
    <row r="21" spans="2:425">
      <c r="B21" s="55"/>
      <c r="C21" s="88" t="s">
        <v>123</v>
      </c>
      <c r="D21" s="89" t="s">
        <v>118</v>
      </c>
      <c r="E21" s="90">
        <v>7</v>
      </c>
      <c r="F21" s="90">
        <f t="shared" ref="F21:AM21" si="515">F32</f>
        <v>13</v>
      </c>
      <c r="G21" s="90">
        <f t="shared" si="515"/>
        <v>10</v>
      </c>
      <c r="H21" s="90">
        <f t="shared" si="515"/>
        <v>27</v>
      </c>
      <c r="I21" s="90">
        <f t="shared" si="515"/>
        <v>12</v>
      </c>
      <c r="J21" s="90">
        <f t="shared" si="515"/>
        <v>16</v>
      </c>
      <c r="K21" s="90">
        <f t="shared" si="515"/>
        <v>15</v>
      </c>
      <c r="L21" s="90">
        <f t="shared" si="515"/>
        <v>10</v>
      </c>
      <c r="M21" s="90">
        <f t="shared" si="515"/>
        <v>7</v>
      </c>
      <c r="N21" s="90">
        <f t="shared" si="515"/>
        <v>14</v>
      </c>
      <c r="O21" s="90">
        <f t="shared" si="515"/>
        <v>9</v>
      </c>
      <c r="P21" s="90">
        <f t="shared" si="515"/>
        <v>18</v>
      </c>
      <c r="Q21" s="90">
        <f t="shared" si="515"/>
        <v>12</v>
      </c>
      <c r="R21" s="90">
        <f t="shared" si="515"/>
        <v>10</v>
      </c>
      <c r="S21" s="90">
        <f t="shared" si="515"/>
        <v>11</v>
      </c>
      <c r="T21" s="90">
        <f t="shared" si="515"/>
        <v>26</v>
      </c>
      <c r="U21" s="90">
        <f t="shared" si="515"/>
        <v>12</v>
      </c>
      <c r="V21" s="90">
        <f t="shared" si="515"/>
        <v>10</v>
      </c>
      <c r="W21" s="90">
        <f t="shared" si="515"/>
        <v>13</v>
      </c>
      <c r="X21" s="90">
        <f t="shared" si="515"/>
        <v>17</v>
      </c>
      <c r="Y21" s="90">
        <f t="shared" si="515"/>
        <v>8</v>
      </c>
      <c r="Z21" s="90">
        <f t="shared" si="515"/>
        <v>14</v>
      </c>
      <c r="AA21" s="90">
        <f t="shared" si="515"/>
        <v>27</v>
      </c>
      <c r="AB21" s="90">
        <f t="shared" si="515"/>
        <v>12</v>
      </c>
      <c r="AC21" s="90">
        <f t="shared" si="515"/>
        <v>19</v>
      </c>
      <c r="AD21" s="91">
        <f t="shared" si="515"/>
        <v>13</v>
      </c>
      <c r="AE21" s="91">
        <f t="shared" si="515"/>
        <v>11</v>
      </c>
      <c r="AF21" s="91">
        <f t="shared" si="515"/>
        <v>23</v>
      </c>
      <c r="AG21" s="91">
        <f t="shared" si="515"/>
        <v>8</v>
      </c>
      <c r="AH21" s="91">
        <f t="shared" si="515"/>
        <v>12</v>
      </c>
      <c r="AI21" s="91">
        <f t="shared" si="515"/>
        <v>15</v>
      </c>
      <c r="AJ21" s="91">
        <f t="shared" si="515"/>
        <v>12</v>
      </c>
      <c r="AK21" s="91">
        <f t="shared" si="515"/>
        <v>20</v>
      </c>
      <c r="AL21" s="91">
        <f t="shared" si="515"/>
        <v>14</v>
      </c>
      <c r="AM21" s="91">
        <f t="shared" si="515"/>
        <v>12</v>
      </c>
      <c r="AN21" s="92"/>
      <c r="AO21" s="86">
        <f t="shared" ref="AO21:CZ21" si="516">AO32</f>
        <v>10</v>
      </c>
      <c r="AP21" s="90">
        <f t="shared" si="516"/>
        <v>11</v>
      </c>
      <c r="AQ21" s="90">
        <f t="shared" si="516"/>
        <v>13</v>
      </c>
      <c r="AR21" s="90">
        <f t="shared" si="516"/>
        <v>33</v>
      </c>
      <c r="AS21" s="90">
        <f t="shared" si="516"/>
        <v>10</v>
      </c>
      <c r="AT21" s="90">
        <f t="shared" si="516"/>
        <v>17</v>
      </c>
      <c r="AU21" s="90">
        <f t="shared" si="516"/>
        <v>20</v>
      </c>
      <c r="AV21" s="90">
        <f t="shared" si="516"/>
        <v>11</v>
      </c>
      <c r="AW21" s="90">
        <f t="shared" si="516"/>
        <v>8</v>
      </c>
      <c r="AX21" s="90">
        <f t="shared" si="516"/>
        <v>17</v>
      </c>
      <c r="AY21" s="90">
        <f t="shared" si="516"/>
        <v>19</v>
      </c>
      <c r="AZ21" s="93">
        <f t="shared" si="516"/>
        <v>19</v>
      </c>
      <c r="BA21" s="94">
        <f t="shared" si="516"/>
        <v>14</v>
      </c>
      <c r="BB21" s="90">
        <f t="shared" si="516"/>
        <v>12</v>
      </c>
      <c r="BC21" s="90">
        <f t="shared" si="516"/>
        <v>10</v>
      </c>
      <c r="BD21" s="90">
        <f t="shared" si="516"/>
        <v>33</v>
      </c>
      <c r="BE21" s="90">
        <f t="shared" si="516"/>
        <v>14</v>
      </c>
      <c r="BF21" s="90">
        <f t="shared" si="516"/>
        <v>14</v>
      </c>
      <c r="BG21" s="90">
        <f t="shared" si="516"/>
        <v>16</v>
      </c>
      <c r="BH21" s="90">
        <f t="shared" si="516"/>
        <v>12</v>
      </c>
      <c r="BI21" s="90">
        <f t="shared" si="516"/>
        <v>0</v>
      </c>
      <c r="BJ21" s="90">
        <f t="shared" si="516"/>
        <v>0</v>
      </c>
      <c r="BK21" s="90">
        <f t="shared" si="516"/>
        <v>0</v>
      </c>
      <c r="BL21" s="93">
        <f t="shared" si="516"/>
        <v>0</v>
      </c>
      <c r="BM21" s="94">
        <f t="shared" si="516"/>
        <v>0</v>
      </c>
      <c r="BN21" s="90">
        <f t="shared" si="516"/>
        <v>0</v>
      </c>
      <c r="BO21" s="90">
        <f t="shared" si="516"/>
        <v>0</v>
      </c>
      <c r="BP21" s="90">
        <f t="shared" si="516"/>
        <v>0</v>
      </c>
      <c r="BQ21" s="90">
        <f t="shared" si="516"/>
        <v>0</v>
      </c>
      <c r="BR21" s="90">
        <f t="shared" si="516"/>
        <v>0</v>
      </c>
      <c r="BS21" s="90">
        <f t="shared" si="516"/>
        <v>0</v>
      </c>
      <c r="BT21" s="90">
        <f t="shared" si="516"/>
        <v>0</v>
      </c>
      <c r="BU21" s="90">
        <f t="shared" si="516"/>
        <v>0</v>
      </c>
      <c r="BV21" s="90">
        <f t="shared" si="516"/>
        <v>0</v>
      </c>
      <c r="BW21" s="90">
        <f t="shared" si="516"/>
        <v>0</v>
      </c>
      <c r="BX21" s="93">
        <f t="shared" si="516"/>
        <v>0</v>
      </c>
      <c r="BY21" s="94">
        <f t="shared" si="516"/>
        <v>0</v>
      </c>
      <c r="BZ21" s="90">
        <f t="shared" si="516"/>
        <v>0</v>
      </c>
      <c r="CA21" s="90">
        <f t="shared" si="516"/>
        <v>0</v>
      </c>
      <c r="CB21" s="90">
        <f t="shared" si="516"/>
        <v>0</v>
      </c>
      <c r="CC21" s="90">
        <f t="shared" si="516"/>
        <v>0</v>
      </c>
      <c r="CD21" s="90">
        <f t="shared" si="516"/>
        <v>0</v>
      </c>
      <c r="CE21" s="90">
        <f t="shared" si="516"/>
        <v>0</v>
      </c>
      <c r="CF21" s="90">
        <f t="shared" si="516"/>
        <v>0</v>
      </c>
      <c r="CG21" s="90">
        <f t="shared" si="516"/>
        <v>0</v>
      </c>
      <c r="CH21" s="90">
        <f t="shared" si="516"/>
        <v>0</v>
      </c>
      <c r="CI21" s="90">
        <f t="shared" si="516"/>
        <v>0</v>
      </c>
      <c r="CJ21" s="93">
        <f t="shared" si="516"/>
        <v>0</v>
      </c>
      <c r="CK21" s="94">
        <f t="shared" si="516"/>
        <v>0</v>
      </c>
      <c r="CL21" s="90">
        <f t="shared" si="516"/>
        <v>0</v>
      </c>
      <c r="CM21" s="90">
        <f t="shared" si="516"/>
        <v>0</v>
      </c>
      <c r="CN21" s="90">
        <f t="shared" si="516"/>
        <v>0</v>
      </c>
      <c r="CO21" s="90">
        <f t="shared" si="516"/>
        <v>0</v>
      </c>
      <c r="CP21" s="90">
        <f t="shared" si="516"/>
        <v>0</v>
      </c>
      <c r="CQ21" s="90">
        <f t="shared" si="516"/>
        <v>0</v>
      </c>
      <c r="CR21" s="90">
        <f t="shared" si="516"/>
        <v>0</v>
      </c>
      <c r="CS21" s="90">
        <f t="shared" si="516"/>
        <v>0</v>
      </c>
      <c r="CT21" s="90">
        <f t="shared" si="516"/>
        <v>0</v>
      </c>
      <c r="CU21" s="90">
        <f t="shared" si="516"/>
        <v>0</v>
      </c>
      <c r="CV21" s="93">
        <f t="shared" si="516"/>
        <v>0</v>
      </c>
      <c r="CW21" s="94">
        <f t="shared" si="516"/>
        <v>0</v>
      </c>
      <c r="CX21" s="90">
        <f t="shared" si="516"/>
        <v>13</v>
      </c>
      <c r="CY21" s="90">
        <f t="shared" si="516"/>
        <v>14</v>
      </c>
      <c r="CZ21" s="90">
        <f t="shared" si="516"/>
        <v>26</v>
      </c>
      <c r="DA21" s="90">
        <f t="shared" ref="DA21:FL21" si="517">DA32</f>
        <v>24</v>
      </c>
      <c r="DB21" s="90">
        <f t="shared" si="517"/>
        <v>18</v>
      </c>
      <c r="DC21" s="90">
        <f t="shared" si="517"/>
        <v>15</v>
      </c>
      <c r="DD21" s="90">
        <f t="shared" si="517"/>
        <v>22</v>
      </c>
      <c r="DE21" s="90">
        <f t="shared" si="517"/>
        <v>12</v>
      </c>
      <c r="DF21" s="90">
        <f t="shared" si="517"/>
        <v>15</v>
      </c>
      <c r="DG21" s="90">
        <f t="shared" si="517"/>
        <v>22</v>
      </c>
      <c r="DH21" s="93">
        <f t="shared" si="517"/>
        <v>11</v>
      </c>
      <c r="DI21" s="94">
        <f t="shared" si="517"/>
        <v>12</v>
      </c>
      <c r="DJ21" s="90">
        <f t="shared" si="517"/>
        <v>15</v>
      </c>
      <c r="DK21" s="90">
        <f t="shared" si="517"/>
        <v>16</v>
      </c>
      <c r="DL21" s="90">
        <f t="shared" si="517"/>
        <v>39</v>
      </c>
      <c r="DM21" s="90">
        <f t="shared" si="517"/>
        <v>14</v>
      </c>
      <c r="DN21" s="90">
        <f t="shared" si="517"/>
        <v>25</v>
      </c>
      <c r="DO21" s="90">
        <f t="shared" si="517"/>
        <v>22</v>
      </c>
      <c r="DP21" s="90">
        <f t="shared" si="517"/>
        <v>23</v>
      </c>
      <c r="DQ21" s="90">
        <f t="shared" si="517"/>
        <v>16</v>
      </c>
      <c r="DR21" s="90">
        <f t="shared" si="517"/>
        <v>29</v>
      </c>
      <c r="DS21" s="90">
        <f t="shared" si="517"/>
        <v>19</v>
      </c>
      <c r="DT21" s="93">
        <f t="shared" si="517"/>
        <v>14</v>
      </c>
      <c r="DU21" s="94">
        <f t="shared" si="517"/>
        <v>20</v>
      </c>
      <c r="DV21" s="90">
        <f t="shared" si="517"/>
        <v>14</v>
      </c>
      <c r="DW21" s="90">
        <f t="shared" si="517"/>
        <v>16</v>
      </c>
      <c r="DX21" s="90">
        <f t="shared" si="517"/>
        <v>42</v>
      </c>
      <c r="DY21" s="90">
        <f t="shared" si="517"/>
        <v>18</v>
      </c>
      <c r="DZ21" s="90">
        <f t="shared" si="517"/>
        <v>15</v>
      </c>
      <c r="EA21" s="90">
        <f t="shared" si="517"/>
        <v>22</v>
      </c>
      <c r="EB21" s="90">
        <f t="shared" si="517"/>
        <v>26</v>
      </c>
      <c r="EC21" s="90">
        <f t="shared" si="517"/>
        <v>17</v>
      </c>
      <c r="ED21" s="90">
        <f t="shared" si="517"/>
        <v>18</v>
      </c>
      <c r="EE21" s="90">
        <f t="shared" si="517"/>
        <v>20</v>
      </c>
      <c r="EF21" s="93">
        <f t="shared" si="517"/>
        <v>21</v>
      </c>
      <c r="EG21" s="94">
        <f t="shared" si="517"/>
        <v>18</v>
      </c>
      <c r="EH21" s="90">
        <f t="shared" si="517"/>
        <v>12</v>
      </c>
      <c r="EI21" s="90">
        <f t="shared" si="517"/>
        <v>21</v>
      </c>
      <c r="EJ21" s="90">
        <f t="shared" si="517"/>
        <v>34</v>
      </c>
      <c r="EK21" s="90">
        <f t="shared" si="517"/>
        <v>19</v>
      </c>
      <c r="EL21" s="90">
        <f t="shared" si="517"/>
        <v>15</v>
      </c>
      <c r="EM21" s="90">
        <f t="shared" si="517"/>
        <v>12</v>
      </c>
      <c r="EN21" s="90">
        <f t="shared" si="517"/>
        <v>11</v>
      </c>
      <c r="EO21" s="90">
        <f t="shared" si="517"/>
        <v>13</v>
      </c>
      <c r="EP21" s="90">
        <f t="shared" si="517"/>
        <v>25</v>
      </c>
      <c r="EQ21" s="90">
        <f t="shared" si="517"/>
        <v>22</v>
      </c>
      <c r="ER21" s="93">
        <f t="shared" si="517"/>
        <v>21</v>
      </c>
      <c r="ES21" s="94">
        <f t="shared" si="517"/>
        <v>16</v>
      </c>
      <c r="ET21" s="90">
        <f t="shared" si="517"/>
        <v>15</v>
      </c>
      <c r="EU21" s="90">
        <f t="shared" si="517"/>
        <v>18</v>
      </c>
      <c r="EV21" s="90">
        <f t="shared" si="517"/>
        <v>31</v>
      </c>
      <c r="EW21" s="90">
        <f t="shared" si="517"/>
        <v>19</v>
      </c>
      <c r="EX21" s="90">
        <f t="shared" si="517"/>
        <v>13</v>
      </c>
      <c r="EY21" s="90">
        <f t="shared" si="517"/>
        <v>20</v>
      </c>
      <c r="EZ21" s="90">
        <f t="shared" si="517"/>
        <v>15</v>
      </c>
      <c r="FA21" s="90">
        <f t="shared" si="517"/>
        <v>16</v>
      </c>
      <c r="FB21" s="90">
        <f t="shared" si="517"/>
        <v>19</v>
      </c>
      <c r="FC21" s="90">
        <f t="shared" si="517"/>
        <v>19</v>
      </c>
      <c r="FD21" s="93">
        <f t="shared" si="517"/>
        <v>16</v>
      </c>
      <c r="FE21" s="94">
        <f t="shared" si="517"/>
        <v>20</v>
      </c>
      <c r="FF21" s="90">
        <f t="shared" si="517"/>
        <v>10</v>
      </c>
      <c r="FG21" s="90">
        <f t="shared" si="517"/>
        <v>10</v>
      </c>
      <c r="FH21" s="90">
        <f t="shared" si="517"/>
        <v>22</v>
      </c>
      <c r="FI21" s="90">
        <f t="shared" si="517"/>
        <v>41</v>
      </c>
      <c r="FJ21" s="90">
        <f t="shared" si="517"/>
        <v>15</v>
      </c>
      <c r="FK21" s="90">
        <f t="shared" si="517"/>
        <v>17</v>
      </c>
      <c r="FL21" s="90">
        <f t="shared" si="517"/>
        <v>16</v>
      </c>
      <c r="FM21" s="90">
        <f t="shared" ref="FM21:HA21" si="518">FM32</f>
        <v>15</v>
      </c>
      <c r="FN21" s="90">
        <f t="shared" si="518"/>
        <v>16</v>
      </c>
      <c r="FO21" s="90">
        <f t="shared" si="518"/>
        <v>20</v>
      </c>
      <c r="FP21" s="93">
        <f t="shared" si="518"/>
        <v>18</v>
      </c>
      <c r="FQ21" s="94">
        <f t="shared" si="518"/>
        <v>17</v>
      </c>
      <c r="FR21" s="90">
        <f t="shared" si="518"/>
        <v>20</v>
      </c>
      <c r="FS21" s="90">
        <f t="shared" si="518"/>
        <v>20</v>
      </c>
      <c r="FT21" s="90">
        <f t="shared" si="518"/>
        <v>45</v>
      </c>
      <c r="FU21" s="90">
        <f t="shared" si="518"/>
        <v>23</v>
      </c>
      <c r="FV21" s="90">
        <f t="shared" si="518"/>
        <v>12</v>
      </c>
      <c r="FW21" s="90">
        <f t="shared" si="518"/>
        <v>23</v>
      </c>
      <c r="FX21" s="90">
        <f t="shared" si="518"/>
        <v>29</v>
      </c>
      <c r="FY21" s="90">
        <f t="shared" si="518"/>
        <v>20</v>
      </c>
      <c r="FZ21" s="90">
        <f t="shared" si="518"/>
        <v>14</v>
      </c>
      <c r="GA21" s="90">
        <f t="shared" si="518"/>
        <v>22</v>
      </c>
      <c r="GB21" s="93">
        <f t="shared" si="518"/>
        <v>13</v>
      </c>
      <c r="GC21" s="94">
        <f t="shared" si="518"/>
        <v>18</v>
      </c>
      <c r="GD21" s="90">
        <f t="shared" si="518"/>
        <v>19</v>
      </c>
      <c r="GE21" s="90">
        <f t="shared" si="518"/>
        <v>21</v>
      </c>
      <c r="GF21" s="90">
        <f t="shared" si="518"/>
        <v>43</v>
      </c>
      <c r="GG21" s="90">
        <f t="shared" si="518"/>
        <v>23</v>
      </c>
      <c r="GH21" s="90">
        <f t="shared" si="518"/>
        <v>23</v>
      </c>
      <c r="GI21" s="90">
        <f t="shared" si="518"/>
        <v>21</v>
      </c>
      <c r="GJ21" s="90">
        <f t="shared" si="518"/>
        <v>20</v>
      </c>
      <c r="GK21" s="90">
        <f t="shared" si="518"/>
        <v>18</v>
      </c>
      <c r="GL21" s="90">
        <f t="shared" si="518"/>
        <v>18</v>
      </c>
      <c r="GM21" s="90">
        <f t="shared" si="518"/>
        <v>17</v>
      </c>
      <c r="GN21" s="93">
        <f t="shared" si="518"/>
        <v>14</v>
      </c>
      <c r="GO21" s="94">
        <f t="shared" si="518"/>
        <v>17</v>
      </c>
      <c r="GP21" s="90">
        <f t="shared" si="518"/>
        <v>18</v>
      </c>
      <c r="GQ21" s="90">
        <f t="shared" si="518"/>
        <v>16</v>
      </c>
      <c r="GR21" s="90">
        <f t="shared" si="518"/>
        <v>41</v>
      </c>
      <c r="GS21" s="90">
        <f t="shared" si="518"/>
        <v>20</v>
      </c>
      <c r="GT21" s="90">
        <f t="shared" si="518"/>
        <v>18</v>
      </c>
      <c r="GU21" s="90">
        <f t="shared" si="518"/>
        <v>17</v>
      </c>
      <c r="GV21" s="90">
        <f t="shared" si="518"/>
        <v>32</v>
      </c>
      <c r="GW21" s="90">
        <f t="shared" si="518"/>
        <v>19</v>
      </c>
      <c r="GX21" s="90">
        <f t="shared" si="518"/>
        <v>19</v>
      </c>
      <c r="GY21" s="90">
        <f t="shared" si="518"/>
        <v>15</v>
      </c>
      <c r="GZ21" s="93">
        <f t="shared" si="518"/>
        <v>22</v>
      </c>
      <c r="HA21" s="94">
        <f t="shared" si="518"/>
        <v>18</v>
      </c>
      <c r="HB21" s="90">
        <f t="shared" ref="HB21:JM21" si="519">HB32</f>
        <v>12</v>
      </c>
      <c r="HC21" s="90">
        <f t="shared" si="519"/>
        <v>17</v>
      </c>
      <c r="HD21" s="90">
        <f t="shared" si="519"/>
        <v>38</v>
      </c>
      <c r="HE21" s="90">
        <f t="shared" si="519"/>
        <v>19</v>
      </c>
      <c r="HF21" s="90">
        <f t="shared" si="519"/>
        <v>14</v>
      </c>
      <c r="HG21" s="90">
        <f t="shared" si="519"/>
        <v>16</v>
      </c>
      <c r="HH21" s="90">
        <f t="shared" si="519"/>
        <v>16</v>
      </c>
      <c r="HI21" s="90">
        <f t="shared" si="519"/>
        <v>19</v>
      </c>
      <c r="HJ21" s="90">
        <f t="shared" si="519"/>
        <v>17</v>
      </c>
      <c r="HK21" s="90">
        <f t="shared" si="519"/>
        <v>15</v>
      </c>
      <c r="HL21" s="93">
        <f t="shared" si="519"/>
        <v>19</v>
      </c>
      <c r="HM21" s="94">
        <f t="shared" si="519"/>
        <v>20</v>
      </c>
      <c r="HN21" s="90">
        <f t="shared" si="519"/>
        <v>17</v>
      </c>
      <c r="HO21" s="90">
        <f t="shared" si="519"/>
        <v>11</v>
      </c>
      <c r="HP21" s="90">
        <f t="shared" si="519"/>
        <v>42</v>
      </c>
      <c r="HQ21" s="90">
        <f t="shared" si="519"/>
        <v>16</v>
      </c>
      <c r="HR21" s="90">
        <f t="shared" si="519"/>
        <v>20</v>
      </c>
      <c r="HS21" s="90">
        <f t="shared" si="519"/>
        <v>20</v>
      </c>
      <c r="HT21" s="90">
        <f t="shared" si="519"/>
        <v>22</v>
      </c>
      <c r="HU21" s="90">
        <f t="shared" si="519"/>
        <v>17</v>
      </c>
      <c r="HV21" s="90">
        <f t="shared" si="519"/>
        <v>25</v>
      </c>
      <c r="HW21" s="90">
        <f t="shared" si="519"/>
        <v>17</v>
      </c>
      <c r="HX21" s="93">
        <f t="shared" si="519"/>
        <v>16</v>
      </c>
      <c r="HY21" s="94">
        <f t="shared" si="519"/>
        <v>15</v>
      </c>
      <c r="HZ21" s="90">
        <f t="shared" si="519"/>
        <v>9</v>
      </c>
      <c r="IA21" s="90">
        <f t="shared" si="519"/>
        <v>17</v>
      </c>
      <c r="IB21" s="90">
        <f t="shared" si="519"/>
        <v>38</v>
      </c>
      <c r="IC21" s="90">
        <f t="shared" si="519"/>
        <v>15</v>
      </c>
      <c r="ID21" s="90">
        <f t="shared" si="519"/>
        <v>10</v>
      </c>
      <c r="IE21" s="90">
        <f t="shared" si="519"/>
        <v>10</v>
      </c>
      <c r="IF21" s="90">
        <f t="shared" si="519"/>
        <v>18</v>
      </c>
      <c r="IG21" s="90">
        <f t="shared" si="519"/>
        <v>11</v>
      </c>
      <c r="IH21" s="90">
        <f t="shared" si="519"/>
        <v>21</v>
      </c>
      <c r="II21" s="90">
        <f t="shared" si="519"/>
        <v>12</v>
      </c>
      <c r="IJ21" s="93">
        <f t="shared" si="519"/>
        <v>14</v>
      </c>
      <c r="IK21" s="94">
        <f t="shared" si="519"/>
        <v>8</v>
      </c>
      <c r="IL21" s="90">
        <f t="shared" si="519"/>
        <v>17</v>
      </c>
      <c r="IM21" s="90">
        <f t="shared" si="519"/>
        <v>17</v>
      </c>
      <c r="IN21" s="90">
        <f t="shared" si="519"/>
        <v>31</v>
      </c>
      <c r="IO21" s="90">
        <f t="shared" si="519"/>
        <v>11</v>
      </c>
      <c r="IP21" s="90">
        <f t="shared" si="519"/>
        <v>12</v>
      </c>
      <c r="IQ21" s="90">
        <f t="shared" si="519"/>
        <v>16</v>
      </c>
      <c r="IR21" s="90">
        <f t="shared" si="519"/>
        <v>17</v>
      </c>
      <c r="IS21" s="90">
        <f t="shared" si="519"/>
        <v>4</v>
      </c>
      <c r="IT21" s="90">
        <f t="shared" si="519"/>
        <v>17</v>
      </c>
      <c r="IU21" s="90">
        <f t="shared" si="519"/>
        <v>11</v>
      </c>
      <c r="IV21" s="93">
        <f t="shared" si="519"/>
        <v>10</v>
      </c>
      <c r="IW21" s="94">
        <f t="shared" si="519"/>
        <v>18</v>
      </c>
      <c r="IX21" s="90">
        <f t="shared" si="519"/>
        <v>10</v>
      </c>
      <c r="IY21" s="90">
        <f t="shared" si="519"/>
        <v>11</v>
      </c>
      <c r="IZ21" s="90">
        <f t="shared" si="519"/>
        <v>34</v>
      </c>
      <c r="JA21" s="90">
        <f t="shared" si="519"/>
        <v>7</v>
      </c>
      <c r="JB21" s="90">
        <f t="shared" si="519"/>
        <v>15</v>
      </c>
      <c r="JC21" s="90">
        <f t="shared" si="519"/>
        <v>15</v>
      </c>
      <c r="JD21" s="90">
        <f t="shared" si="519"/>
        <v>16</v>
      </c>
      <c r="JE21" s="90">
        <f t="shared" si="519"/>
        <v>12</v>
      </c>
      <c r="JF21" s="90">
        <f t="shared" si="519"/>
        <v>11</v>
      </c>
      <c r="JG21" s="90">
        <f t="shared" si="519"/>
        <v>20</v>
      </c>
      <c r="JH21" s="93">
        <f t="shared" si="519"/>
        <v>11</v>
      </c>
      <c r="JI21" s="94">
        <f t="shared" si="519"/>
        <v>10</v>
      </c>
      <c r="JJ21" s="90">
        <f t="shared" si="519"/>
        <v>7</v>
      </c>
      <c r="JK21" s="90">
        <f t="shared" si="519"/>
        <v>0</v>
      </c>
      <c r="JL21" s="90">
        <f t="shared" si="519"/>
        <v>0</v>
      </c>
      <c r="JM21" s="90">
        <f t="shared" si="519"/>
        <v>0</v>
      </c>
      <c r="JN21" s="90">
        <f t="shared" ref="JN21:LY21" si="520">JN32</f>
        <v>0</v>
      </c>
      <c r="JO21" s="90">
        <f t="shared" si="520"/>
        <v>0</v>
      </c>
      <c r="JP21" s="90">
        <f t="shared" si="520"/>
        <v>0</v>
      </c>
      <c r="JQ21" s="90">
        <f t="shared" si="520"/>
        <v>0</v>
      </c>
      <c r="JR21" s="90">
        <f t="shared" si="520"/>
        <v>0</v>
      </c>
      <c r="JS21" s="90">
        <f t="shared" si="520"/>
        <v>0</v>
      </c>
      <c r="JT21" s="93">
        <f t="shared" si="520"/>
        <v>0</v>
      </c>
      <c r="JU21" s="94">
        <f t="shared" si="520"/>
        <v>0</v>
      </c>
      <c r="JV21" s="90">
        <f t="shared" si="520"/>
        <v>0</v>
      </c>
      <c r="JW21" s="90">
        <f t="shared" si="520"/>
        <v>0</v>
      </c>
      <c r="JX21" s="90">
        <f t="shared" si="520"/>
        <v>0</v>
      </c>
      <c r="JY21" s="90">
        <f t="shared" si="520"/>
        <v>0</v>
      </c>
      <c r="JZ21" s="90">
        <f t="shared" si="520"/>
        <v>0</v>
      </c>
      <c r="KA21" s="90">
        <f t="shared" si="520"/>
        <v>0</v>
      </c>
      <c r="KB21" s="90">
        <f t="shared" si="520"/>
        <v>0</v>
      </c>
      <c r="KC21" s="90">
        <f t="shared" si="520"/>
        <v>0</v>
      </c>
      <c r="KD21" s="90">
        <f t="shared" si="520"/>
        <v>0</v>
      </c>
      <c r="KE21" s="90">
        <f t="shared" si="520"/>
        <v>0</v>
      </c>
      <c r="KF21" s="93">
        <f t="shared" si="520"/>
        <v>0</v>
      </c>
      <c r="KG21" s="94">
        <f t="shared" si="520"/>
        <v>0</v>
      </c>
      <c r="KH21" s="90">
        <f t="shared" si="520"/>
        <v>0</v>
      </c>
      <c r="KI21" s="90">
        <f t="shared" si="520"/>
        <v>0</v>
      </c>
      <c r="KJ21" s="90">
        <f t="shared" si="520"/>
        <v>0</v>
      </c>
      <c r="KK21" s="90">
        <f t="shared" si="520"/>
        <v>0</v>
      </c>
      <c r="KL21" s="90">
        <f t="shared" si="520"/>
        <v>0</v>
      </c>
      <c r="KM21" s="90">
        <f t="shared" si="520"/>
        <v>0</v>
      </c>
      <c r="KN21" s="90">
        <f t="shared" si="520"/>
        <v>0</v>
      </c>
      <c r="KO21" s="90">
        <f t="shared" si="520"/>
        <v>0</v>
      </c>
      <c r="KP21" s="90">
        <f t="shared" si="520"/>
        <v>0</v>
      </c>
      <c r="KQ21" s="90">
        <f t="shared" si="520"/>
        <v>0</v>
      </c>
      <c r="KR21" s="93">
        <f t="shared" si="520"/>
        <v>0</v>
      </c>
      <c r="KS21" s="94">
        <f t="shared" si="520"/>
        <v>0</v>
      </c>
      <c r="KT21" s="90">
        <f t="shared" si="520"/>
        <v>0</v>
      </c>
      <c r="KU21" s="90">
        <f t="shared" si="520"/>
        <v>0</v>
      </c>
      <c r="KV21" s="90">
        <f t="shared" si="520"/>
        <v>0</v>
      </c>
      <c r="KW21" s="90">
        <f t="shared" si="520"/>
        <v>0</v>
      </c>
      <c r="KX21" s="90">
        <f t="shared" si="520"/>
        <v>0</v>
      </c>
      <c r="KY21" s="90">
        <f t="shared" si="520"/>
        <v>0</v>
      </c>
      <c r="KZ21" s="90">
        <f t="shared" si="520"/>
        <v>0</v>
      </c>
      <c r="LA21" s="90">
        <f t="shared" si="520"/>
        <v>0</v>
      </c>
      <c r="LB21" s="90">
        <f t="shared" si="520"/>
        <v>0</v>
      </c>
      <c r="LC21" s="90">
        <f t="shared" si="520"/>
        <v>0</v>
      </c>
      <c r="LD21" s="93">
        <f t="shared" si="520"/>
        <v>0</v>
      </c>
      <c r="LE21" s="94">
        <f t="shared" si="520"/>
        <v>0</v>
      </c>
      <c r="LF21" s="90">
        <f t="shared" si="520"/>
        <v>0</v>
      </c>
      <c r="LG21" s="90">
        <f t="shared" si="520"/>
        <v>0</v>
      </c>
      <c r="LH21" s="90">
        <f t="shared" si="520"/>
        <v>0</v>
      </c>
      <c r="LI21" s="90">
        <f t="shared" si="520"/>
        <v>0</v>
      </c>
      <c r="LJ21" s="90">
        <f t="shared" si="520"/>
        <v>0</v>
      </c>
      <c r="LK21" s="90">
        <f t="shared" si="520"/>
        <v>0</v>
      </c>
      <c r="LL21" s="90">
        <f t="shared" si="520"/>
        <v>0</v>
      </c>
      <c r="LM21" s="90">
        <f t="shared" si="520"/>
        <v>0</v>
      </c>
      <c r="LN21" s="90">
        <f t="shared" si="520"/>
        <v>0</v>
      </c>
      <c r="LO21" s="90">
        <f t="shared" si="520"/>
        <v>0</v>
      </c>
      <c r="LP21" s="93">
        <f t="shared" si="520"/>
        <v>0</v>
      </c>
      <c r="LQ21" s="94">
        <f t="shared" si="520"/>
        <v>0</v>
      </c>
      <c r="LR21" s="90">
        <f t="shared" si="520"/>
        <v>0</v>
      </c>
      <c r="LS21" s="90">
        <f t="shared" si="520"/>
        <v>0</v>
      </c>
      <c r="LT21" s="90">
        <f t="shared" si="520"/>
        <v>0</v>
      </c>
      <c r="LU21" s="90">
        <f t="shared" si="520"/>
        <v>0</v>
      </c>
      <c r="LV21" s="90">
        <f t="shared" si="520"/>
        <v>0</v>
      </c>
      <c r="LW21" s="90">
        <f t="shared" si="520"/>
        <v>0</v>
      </c>
      <c r="LX21" s="90">
        <f t="shared" si="520"/>
        <v>0</v>
      </c>
      <c r="LY21" s="90">
        <f t="shared" si="520"/>
        <v>0</v>
      </c>
      <c r="LZ21" s="90">
        <f t="shared" ref="LZ21:OK21" si="521">LZ32</f>
        <v>0</v>
      </c>
      <c r="MA21" s="90">
        <f t="shared" si="521"/>
        <v>0</v>
      </c>
      <c r="MB21" s="93">
        <f t="shared" si="521"/>
        <v>0</v>
      </c>
      <c r="MC21" s="94">
        <f t="shared" si="521"/>
        <v>0</v>
      </c>
      <c r="MD21" s="90">
        <f t="shared" si="521"/>
        <v>0</v>
      </c>
      <c r="ME21" s="90">
        <f t="shared" si="521"/>
        <v>0</v>
      </c>
      <c r="MF21" s="90">
        <f t="shared" si="521"/>
        <v>0</v>
      </c>
      <c r="MG21" s="90">
        <f t="shared" si="521"/>
        <v>0</v>
      </c>
      <c r="MH21" s="90">
        <f t="shared" si="521"/>
        <v>0</v>
      </c>
      <c r="MI21" s="90">
        <f t="shared" si="521"/>
        <v>0</v>
      </c>
      <c r="MJ21" s="90">
        <f t="shared" si="521"/>
        <v>0</v>
      </c>
      <c r="MK21" s="90">
        <f t="shared" si="521"/>
        <v>0</v>
      </c>
      <c r="ML21" s="90">
        <f t="shared" si="521"/>
        <v>0</v>
      </c>
      <c r="MM21" s="90">
        <f t="shared" si="521"/>
        <v>0</v>
      </c>
      <c r="MN21" s="93">
        <f t="shared" si="521"/>
        <v>0</v>
      </c>
      <c r="MO21" s="94">
        <f t="shared" si="521"/>
        <v>0</v>
      </c>
      <c r="MP21" s="90">
        <f t="shared" si="521"/>
        <v>0</v>
      </c>
      <c r="MQ21" s="90">
        <f t="shared" si="521"/>
        <v>0</v>
      </c>
      <c r="MR21" s="90">
        <f t="shared" si="521"/>
        <v>0</v>
      </c>
      <c r="MS21" s="90">
        <f t="shared" si="521"/>
        <v>0</v>
      </c>
      <c r="MT21" s="90">
        <f t="shared" si="521"/>
        <v>0</v>
      </c>
      <c r="MU21" s="90">
        <f t="shared" si="521"/>
        <v>0</v>
      </c>
      <c r="MV21" s="90">
        <f t="shared" si="521"/>
        <v>0</v>
      </c>
      <c r="MW21" s="90">
        <f t="shared" si="521"/>
        <v>0</v>
      </c>
      <c r="MX21" s="90">
        <f t="shared" si="521"/>
        <v>0</v>
      </c>
      <c r="MY21" s="90">
        <f t="shared" si="521"/>
        <v>0</v>
      </c>
      <c r="MZ21" s="93">
        <f t="shared" si="521"/>
        <v>0</v>
      </c>
      <c r="NA21" s="94">
        <f t="shared" si="521"/>
        <v>0</v>
      </c>
      <c r="NB21" s="90">
        <f t="shared" si="521"/>
        <v>0</v>
      </c>
      <c r="NC21" s="90">
        <f t="shared" si="521"/>
        <v>0</v>
      </c>
      <c r="ND21" s="90">
        <f t="shared" si="521"/>
        <v>0</v>
      </c>
      <c r="NE21" s="90">
        <f t="shared" si="521"/>
        <v>0</v>
      </c>
      <c r="NF21" s="90">
        <f t="shared" si="521"/>
        <v>0</v>
      </c>
      <c r="NG21" s="90">
        <f t="shared" si="521"/>
        <v>0</v>
      </c>
      <c r="NH21" s="90">
        <f t="shared" si="521"/>
        <v>0</v>
      </c>
      <c r="NI21" s="90">
        <f t="shared" si="521"/>
        <v>0</v>
      </c>
      <c r="NJ21" s="90">
        <f t="shared" si="521"/>
        <v>0</v>
      </c>
      <c r="NK21" s="90">
        <f t="shared" si="521"/>
        <v>0</v>
      </c>
      <c r="NL21" s="93">
        <f t="shared" si="521"/>
        <v>0</v>
      </c>
      <c r="NM21" s="94">
        <f t="shared" si="521"/>
        <v>0</v>
      </c>
      <c r="NN21" s="90">
        <f t="shared" si="521"/>
        <v>0</v>
      </c>
      <c r="NO21" s="90">
        <f t="shared" si="521"/>
        <v>0</v>
      </c>
      <c r="NP21" s="90">
        <f t="shared" si="521"/>
        <v>0</v>
      </c>
      <c r="NQ21" s="90">
        <f t="shared" si="521"/>
        <v>0</v>
      </c>
      <c r="NR21" s="90">
        <f t="shared" si="521"/>
        <v>0</v>
      </c>
      <c r="NS21" s="90">
        <f t="shared" si="521"/>
        <v>0</v>
      </c>
      <c r="NT21" s="90">
        <f t="shared" si="521"/>
        <v>0</v>
      </c>
      <c r="NU21" s="90">
        <f t="shared" si="521"/>
        <v>0</v>
      </c>
      <c r="NV21" s="90">
        <f t="shared" si="521"/>
        <v>0</v>
      </c>
      <c r="NW21" s="90">
        <f t="shared" si="521"/>
        <v>0</v>
      </c>
      <c r="NX21" s="93">
        <f t="shared" si="521"/>
        <v>0</v>
      </c>
      <c r="NY21" s="94">
        <f t="shared" si="521"/>
        <v>0</v>
      </c>
      <c r="NZ21" s="90">
        <f t="shared" si="521"/>
        <v>0</v>
      </c>
      <c r="OA21" s="90">
        <f t="shared" si="521"/>
        <v>0</v>
      </c>
      <c r="OB21" s="90">
        <f t="shared" si="521"/>
        <v>0</v>
      </c>
      <c r="OC21" s="90">
        <f t="shared" si="521"/>
        <v>0</v>
      </c>
      <c r="OD21" s="90">
        <f t="shared" si="521"/>
        <v>0</v>
      </c>
      <c r="OE21" s="90">
        <f t="shared" si="521"/>
        <v>0</v>
      </c>
      <c r="OF21" s="90">
        <f t="shared" si="521"/>
        <v>0</v>
      </c>
      <c r="OG21" s="90">
        <f t="shared" si="521"/>
        <v>0</v>
      </c>
      <c r="OH21" s="90">
        <f t="shared" si="521"/>
        <v>0</v>
      </c>
      <c r="OI21" s="90">
        <f t="shared" si="521"/>
        <v>0</v>
      </c>
      <c r="OJ21" s="93">
        <f t="shared" si="521"/>
        <v>0</v>
      </c>
      <c r="OK21" s="94">
        <f t="shared" si="521"/>
        <v>0</v>
      </c>
      <c r="OL21" s="90">
        <f t="shared" ref="OL21:PI21" si="522">OL32</f>
        <v>0</v>
      </c>
      <c r="OM21" s="90">
        <f t="shared" si="522"/>
        <v>0</v>
      </c>
      <c r="ON21" s="90">
        <f t="shared" si="522"/>
        <v>0</v>
      </c>
      <c r="OO21" s="90">
        <f t="shared" si="522"/>
        <v>0</v>
      </c>
      <c r="OP21" s="90">
        <f t="shared" si="522"/>
        <v>0</v>
      </c>
      <c r="OQ21" s="90">
        <f t="shared" si="522"/>
        <v>0</v>
      </c>
      <c r="OR21" s="90">
        <f t="shared" si="522"/>
        <v>0</v>
      </c>
      <c r="OS21" s="90">
        <f t="shared" si="522"/>
        <v>0</v>
      </c>
      <c r="OT21" s="90">
        <f t="shared" si="522"/>
        <v>0</v>
      </c>
      <c r="OU21" s="90">
        <f t="shared" si="522"/>
        <v>0</v>
      </c>
      <c r="OV21" s="93">
        <f t="shared" si="522"/>
        <v>0</v>
      </c>
      <c r="OW21" s="94">
        <f t="shared" si="522"/>
        <v>0</v>
      </c>
      <c r="OX21" s="90">
        <f t="shared" si="522"/>
        <v>0</v>
      </c>
      <c r="OY21" s="90">
        <f t="shared" si="522"/>
        <v>0</v>
      </c>
      <c r="OZ21" s="90">
        <f t="shared" si="522"/>
        <v>0</v>
      </c>
      <c r="PA21" s="90">
        <f t="shared" si="522"/>
        <v>0</v>
      </c>
      <c r="PB21" s="90">
        <f t="shared" si="522"/>
        <v>0</v>
      </c>
      <c r="PC21" s="90">
        <f t="shared" si="522"/>
        <v>0</v>
      </c>
      <c r="PD21" s="90">
        <f t="shared" si="522"/>
        <v>0</v>
      </c>
      <c r="PE21" s="90">
        <f t="shared" si="522"/>
        <v>0</v>
      </c>
      <c r="PF21" s="90">
        <f t="shared" si="522"/>
        <v>0</v>
      </c>
      <c r="PG21" s="90">
        <f t="shared" si="522"/>
        <v>0</v>
      </c>
      <c r="PH21" s="93">
        <f t="shared" si="522"/>
        <v>0</v>
      </c>
      <c r="PI21" s="94">
        <f t="shared" si="522"/>
        <v>0</v>
      </c>
    </row>
    <row r="22" spans="2:425">
      <c r="B22" s="55"/>
      <c r="C22" s="88" t="s">
        <v>124</v>
      </c>
      <c r="D22" s="89" t="s">
        <v>28</v>
      </c>
      <c r="E22" s="293">
        <v>2340</v>
      </c>
      <c r="F22" s="72">
        <v>5297</v>
      </c>
      <c r="G22" s="72">
        <v>1940</v>
      </c>
      <c r="H22" s="72">
        <v>14134</v>
      </c>
      <c r="I22" s="72">
        <v>1964</v>
      </c>
      <c r="J22" s="72">
        <v>163757</v>
      </c>
      <c r="K22" s="72">
        <v>66051</v>
      </c>
      <c r="L22" s="72">
        <v>162117</v>
      </c>
      <c r="M22" s="72">
        <v>4434</v>
      </c>
      <c r="N22" s="72">
        <v>5815</v>
      </c>
      <c r="O22" s="72">
        <v>9049</v>
      </c>
      <c r="P22" s="72">
        <v>14131</v>
      </c>
      <c r="Q22" s="77">
        <v>4193</v>
      </c>
      <c r="R22" s="74">
        <v>21020</v>
      </c>
      <c r="S22" s="74">
        <v>2302</v>
      </c>
      <c r="T22" s="74">
        <v>146905</v>
      </c>
      <c r="U22" s="74">
        <v>1951</v>
      </c>
      <c r="V22" s="74">
        <v>1822</v>
      </c>
      <c r="W22" s="74">
        <v>4051</v>
      </c>
      <c r="X22" s="74">
        <v>119768</v>
      </c>
      <c r="Y22" s="74">
        <v>25747</v>
      </c>
      <c r="Z22" s="74">
        <v>12778</v>
      </c>
      <c r="AA22" s="74">
        <v>5118</v>
      </c>
      <c r="AB22" s="75">
        <v>17915</v>
      </c>
      <c r="AC22" s="76">
        <v>12371</v>
      </c>
      <c r="AD22" s="293">
        <v>24772</v>
      </c>
      <c r="AE22" s="293">
        <v>19364</v>
      </c>
      <c r="AF22" s="293">
        <v>8414</v>
      </c>
      <c r="AG22" s="293">
        <v>12407</v>
      </c>
      <c r="AH22" s="293">
        <v>4609</v>
      </c>
      <c r="AI22" s="293">
        <v>13862</v>
      </c>
      <c r="AJ22" s="293">
        <v>66962</v>
      </c>
      <c r="AK22" s="293">
        <v>23169</v>
      </c>
      <c r="AL22" s="293">
        <v>28216</v>
      </c>
      <c r="AM22" s="293">
        <v>5735</v>
      </c>
      <c r="AN22" s="300">
        <v>17104</v>
      </c>
      <c r="AO22" s="301">
        <v>12882</v>
      </c>
      <c r="AP22" s="293">
        <v>11533</v>
      </c>
      <c r="AQ22" s="293">
        <v>15435</v>
      </c>
      <c r="AR22" s="293">
        <v>9674</v>
      </c>
      <c r="AS22" s="293">
        <v>2268</v>
      </c>
      <c r="AT22" s="293">
        <v>10685</v>
      </c>
      <c r="AU22" s="293">
        <v>18598</v>
      </c>
      <c r="AV22" s="293">
        <v>3675</v>
      </c>
      <c r="AW22" s="293">
        <v>48058</v>
      </c>
      <c r="AX22" s="293">
        <v>56341</v>
      </c>
      <c r="AY22" s="293">
        <v>96281</v>
      </c>
      <c r="AZ22" s="300">
        <v>84751</v>
      </c>
      <c r="BA22" s="301">
        <v>62929</v>
      </c>
      <c r="BB22" s="293">
        <v>15576</v>
      </c>
      <c r="BC22" s="293">
        <v>60756</v>
      </c>
      <c r="BD22" s="293">
        <v>13105</v>
      </c>
      <c r="BE22" s="293">
        <v>20535</v>
      </c>
      <c r="BF22" s="293">
        <v>54648</v>
      </c>
      <c r="BG22" s="293">
        <v>167660</v>
      </c>
      <c r="BH22" s="293">
        <v>11604</v>
      </c>
      <c r="BI22" s="293"/>
      <c r="BJ22" s="293"/>
      <c r="BK22" s="293"/>
      <c r="BL22" s="300"/>
      <c r="BM22" s="301"/>
      <c r="BN22" s="293"/>
      <c r="BO22" s="293"/>
      <c r="BP22" s="293"/>
      <c r="BQ22" s="293"/>
      <c r="BR22" s="293"/>
      <c r="BS22" s="293"/>
      <c r="BT22" s="293"/>
      <c r="BU22" s="293"/>
      <c r="BV22" s="293"/>
      <c r="BW22" s="293"/>
      <c r="BX22" s="300"/>
      <c r="BY22" s="301"/>
      <c r="BZ22" s="293"/>
      <c r="CA22" s="293"/>
      <c r="CB22" s="293"/>
      <c r="CC22" s="293"/>
      <c r="CD22" s="293"/>
      <c r="CE22" s="293"/>
      <c r="CF22" s="293"/>
      <c r="CG22" s="293"/>
      <c r="CH22" s="293"/>
      <c r="CI22" s="293"/>
      <c r="CJ22" s="300"/>
      <c r="CK22" s="301"/>
      <c r="CL22" s="293"/>
      <c r="CM22" s="293"/>
      <c r="CN22" s="293"/>
      <c r="CO22" s="293"/>
      <c r="CP22" s="293"/>
      <c r="CQ22" s="293"/>
      <c r="CR22" s="293"/>
      <c r="CS22" s="293"/>
      <c r="CT22" s="293"/>
      <c r="CU22" s="293"/>
      <c r="CV22" s="300"/>
      <c r="CW22" s="301"/>
      <c r="CX22" s="293">
        <v>98469</v>
      </c>
      <c r="CY22" s="293">
        <v>8281</v>
      </c>
      <c r="CZ22" s="293">
        <v>130228</v>
      </c>
      <c r="DA22" s="293">
        <v>29818</v>
      </c>
      <c r="DB22" s="293">
        <v>189469</v>
      </c>
      <c r="DC22" s="293">
        <v>256437</v>
      </c>
      <c r="DD22" s="293">
        <v>8527</v>
      </c>
      <c r="DE22" s="293">
        <v>144182</v>
      </c>
      <c r="DF22" s="293">
        <v>105863</v>
      </c>
      <c r="DG22" s="293">
        <v>143594</v>
      </c>
      <c r="DH22" s="300">
        <v>47667</v>
      </c>
      <c r="DI22" s="301">
        <v>2604</v>
      </c>
      <c r="DJ22" s="293">
        <v>100395</v>
      </c>
      <c r="DK22" s="293">
        <v>21496</v>
      </c>
      <c r="DL22" s="293">
        <v>84850</v>
      </c>
      <c r="DM22" s="293">
        <v>10798</v>
      </c>
      <c r="DN22" s="293">
        <v>75746</v>
      </c>
      <c r="DO22" s="293">
        <v>22519</v>
      </c>
      <c r="DP22" s="293">
        <v>17512</v>
      </c>
      <c r="DQ22" s="293">
        <v>10722</v>
      </c>
      <c r="DR22" s="293">
        <v>274752</v>
      </c>
      <c r="DS22" s="293">
        <v>14334</v>
      </c>
      <c r="DT22" s="300">
        <v>12679</v>
      </c>
      <c r="DU22" s="301">
        <v>179672</v>
      </c>
      <c r="DV22" s="293">
        <v>11113</v>
      </c>
      <c r="DW22" s="293">
        <v>59907</v>
      </c>
      <c r="DX22" s="293">
        <v>263702</v>
      </c>
      <c r="DY22" s="293">
        <v>29661</v>
      </c>
      <c r="DZ22" s="293">
        <v>187020</v>
      </c>
      <c r="EA22" s="293">
        <v>136048</v>
      </c>
      <c r="EB22" s="293">
        <v>122776</v>
      </c>
      <c r="EC22" s="293">
        <v>21804</v>
      </c>
      <c r="ED22" s="293">
        <v>15742</v>
      </c>
      <c r="EE22" s="293">
        <v>13779</v>
      </c>
      <c r="EF22" s="300">
        <v>143137</v>
      </c>
      <c r="EG22" s="301">
        <v>21256</v>
      </c>
      <c r="EH22" s="293">
        <v>120758</v>
      </c>
      <c r="EI22" s="293">
        <v>11281</v>
      </c>
      <c r="EJ22" s="293">
        <v>66628</v>
      </c>
      <c r="EK22" s="293">
        <v>77287</v>
      </c>
      <c r="EL22" s="293">
        <v>34918</v>
      </c>
      <c r="EM22" s="293">
        <v>13661</v>
      </c>
      <c r="EN22" s="293">
        <v>9965</v>
      </c>
      <c r="EO22" s="293">
        <v>154270</v>
      </c>
      <c r="EP22" s="293">
        <v>38843</v>
      </c>
      <c r="EQ22" s="293">
        <v>199789</v>
      </c>
      <c r="ER22" s="300">
        <v>108356</v>
      </c>
      <c r="ES22" s="301">
        <v>26691</v>
      </c>
      <c r="ET22" s="293">
        <v>108413</v>
      </c>
      <c r="EU22" s="293">
        <v>59376</v>
      </c>
      <c r="EV22" s="293">
        <v>16901</v>
      </c>
      <c r="EW22" s="293">
        <v>4291</v>
      </c>
      <c r="EX22" s="293">
        <v>65229</v>
      </c>
      <c r="EY22" s="293">
        <v>5743</v>
      </c>
      <c r="EZ22" s="293">
        <v>15673</v>
      </c>
      <c r="FA22" s="293">
        <v>12244</v>
      </c>
      <c r="FB22" s="293">
        <v>107970</v>
      </c>
      <c r="FC22" s="293">
        <v>216601</v>
      </c>
      <c r="FD22" s="300">
        <v>12592</v>
      </c>
      <c r="FE22" s="301">
        <v>5305</v>
      </c>
      <c r="FF22" s="293">
        <v>9752</v>
      </c>
      <c r="FG22" s="293">
        <v>144656</v>
      </c>
      <c r="FH22" s="293">
        <v>124923</v>
      </c>
      <c r="FI22" s="293">
        <v>24116</v>
      </c>
      <c r="FJ22" s="293">
        <v>69680</v>
      </c>
      <c r="FK22" s="293">
        <v>65728</v>
      </c>
      <c r="FL22" s="293">
        <v>5086</v>
      </c>
      <c r="FM22" s="293">
        <v>26132</v>
      </c>
      <c r="FN22" s="293">
        <v>87171</v>
      </c>
      <c r="FO22" s="293">
        <v>37818</v>
      </c>
      <c r="FP22" s="300">
        <v>26881</v>
      </c>
      <c r="FQ22" s="301">
        <v>194051</v>
      </c>
      <c r="FR22" s="293">
        <v>77834</v>
      </c>
      <c r="FS22" s="293">
        <v>170017</v>
      </c>
      <c r="FT22" s="293">
        <v>376613</v>
      </c>
      <c r="FU22" s="293">
        <v>371634</v>
      </c>
      <c r="FV22" s="293">
        <v>52338</v>
      </c>
      <c r="FW22" s="293">
        <v>533900</v>
      </c>
      <c r="FX22" s="293">
        <v>176070</v>
      </c>
      <c r="FY22" s="293">
        <v>140286</v>
      </c>
      <c r="FZ22" s="293">
        <v>54610</v>
      </c>
      <c r="GA22" s="293">
        <v>293975</v>
      </c>
      <c r="GB22" s="300">
        <v>60290</v>
      </c>
      <c r="GC22" s="301">
        <v>23145</v>
      </c>
      <c r="GD22" s="293">
        <v>103217</v>
      </c>
      <c r="GE22" s="293">
        <v>275847</v>
      </c>
      <c r="GF22" s="293">
        <v>33085</v>
      </c>
      <c r="GG22" s="293">
        <v>280288</v>
      </c>
      <c r="GH22" s="293">
        <v>92694</v>
      </c>
      <c r="GI22" s="293">
        <v>47640</v>
      </c>
      <c r="GJ22" s="293">
        <v>327859</v>
      </c>
      <c r="GK22" s="293">
        <v>15559</v>
      </c>
      <c r="GL22" s="293">
        <v>54101</v>
      </c>
      <c r="GM22" s="293">
        <v>20204</v>
      </c>
      <c r="GN22" s="300">
        <v>23303</v>
      </c>
      <c r="GO22" s="301">
        <v>3882</v>
      </c>
      <c r="GP22" s="293">
        <v>14803</v>
      </c>
      <c r="GQ22" s="293">
        <v>35734</v>
      </c>
      <c r="GR22" s="293">
        <v>275633</v>
      </c>
      <c r="GS22" s="293">
        <v>16925</v>
      </c>
      <c r="GT22" s="293">
        <v>6532</v>
      </c>
      <c r="GU22" s="293">
        <v>60742</v>
      </c>
      <c r="GV22" s="293">
        <v>13948</v>
      </c>
      <c r="GW22" s="293">
        <v>23051</v>
      </c>
      <c r="GX22" s="293">
        <v>65225</v>
      </c>
      <c r="GY22" s="293">
        <v>81452</v>
      </c>
      <c r="GZ22" s="300">
        <v>9280</v>
      </c>
      <c r="HA22" s="301">
        <v>12602</v>
      </c>
      <c r="HB22" s="293">
        <v>38021</v>
      </c>
      <c r="HC22" s="293">
        <v>23795</v>
      </c>
      <c r="HD22" s="293">
        <v>145791</v>
      </c>
      <c r="HE22" s="293">
        <v>3144</v>
      </c>
      <c r="HF22" s="293">
        <v>17018</v>
      </c>
      <c r="HG22" s="293">
        <v>15290</v>
      </c>
      <c r="HH22" s="293">
        <v>57673</v>
      </c>
      <c r="HI22" s="293">
        <v>59274</v>
      </c>
      <c r="HJ22" s="293">
        <v>219769</v>
      </c>
      <c r="HK22" s="293">
        <v>102951</v>
      </c>
      <c r="HL22" s="300">
        <v>116035</v>
      </c>
      <c r="HM22" s="301">
        <v>85357</v>
      </c>
      <c r="HN22" s="293">
        <v>257955</v>
      </c>
      <c r="HO22" s="293">
        <v>53426</v>
      </c>
      <c r="HP22" s="293">
        <v>118877</v>
      </c>
      <c r="HQ22" s="293">
        <v>50864</v>
      </c>
      <c r="HR22" s="293">
        <v>3612</v>
      </c>
      <c r="HS22" s="293">
        <v>225638</v>
      </c>
      <c r="HT22" s="293">
        <v>43555</v>
      </c>
      <c r="HU22" s="293">
        <v>3940</v>
      </c>
      <c r="HV22" s="293">
        <v>42133</v>
      </c>
      <c r="HW22" s="293">
        <v>102757</v>
      </c>
      <c r="HX22" s="300">
        <v>16761</v>
      </c>
      <c r="HY22" s="301">
        <v>123692</v>
      </c>
      <c r="HZ22" s="293">
        <v>2197</v>
      </c>
      <c r="IA22" s="293">
        <v>7465</v>
      </c>
      <c r="IB22" s="293">
        <v>34233</v>
      </c>
      <c r="IC22" s="293">
        <v>16825</v>
      </c>
      <c r="ID22" s="293">
        <v>10900</v>
      </c>
      <c r="IE22" s="293">
        <v>3725</v>
      </c>
      <c r="IF22" s="293">
        <v>10702</v>
      </c>
      <c r="IG22" s="293">
        <v>3171</v>
      </c>
      <c r="IH22" s="293">
        <v>11961</v>
      </c>
      <c r="II22" s="293">
        <v>70831</v>
      </c>
      <c r="IJ22" s="300">
        <v>10554</v>
      </c>
      <c r="IK22" s="301">
        <v>3835</v>
      </c>
      <c r="IL22" s="293">
        <v>117958</v>
      </c>
      <c r="IM22" s="293">
        <v>9444</v>
      </c>
      <c r="IN22" s="293">
        <v>128188</v>
      </c>
      <c r="IO22" s="293">
        <v>15193</v>
      </c>
      <c r="IP22" s="293">
        <v>114009</v>
      </c>
      <c r="IQ22" s="293">
        <v>11123</v>
      </c>
      <c r="IR22" s="293">
        <v>22260</v>
      </c>
      <c r="IS22" s="293">
        <v>1271</v>
      </c>
      <c r="IT22" s="293">
        <v>5217</v>
      </c>
      <c r="IU22" s="293">
        <v>129393</v>
      </c>
      <c r="IV22" s="300">
        <v>1086</v>
      </c>
      <c r="IW22" s="301">
        <v>21800</v>
      </c>
      <c r="IX22" s="293">
        <v>7094</v>
      </c>
      <c r="IY22" s="293">
        <v>113224</v>
      </c>
      <c r="IZ22" s="293">
        <v>153107</v>
      </c>
      <c r="JA22" s="293">
        <v>81279</v>
      </c>
      <c r="JB22" s="293">
        <v>11155</v>
      </c>
      <c r="JC22" s="293">
        <v>82585</v>
      </c>
      <c r="JD22" s="293">
        <v>23224</v>
      </c>
      <c r="JE22" s="293">
        <v>120198</v>
      </c>
      <c r="JF22" s="293">
        <v>7428</v>
      </c>
      <c r="JG22" s="293">
        <v>261423</v>
      </c>
      <c r="JH22" s="300">
        <v>19275</v>
      </c>
      <c r="JI22" s="301">
        <v>121005</v>
      </c>
      <c r="JJ22" s="293">
        <v>2340</v>
      </c>
      <c r="JK22" s="293"/>
      <c r="JL22" s="293"/>
      <c r="JM22" s="293"/>
      <c r="JN22" s="293"/>
      <c r="JO22" s="293"/>
      <c r="JP22" s="293"/>
      <c r="JQ22" s="293"/>
      <c r="JR22" s="293"/>
      <c r="JS22" s="293"/>
      <c r="JT22" s="300"/>
      <c r="JU22" s="301"/>
      <c r="JV22" s="293"/>
      <c r="JW22" s="293"/>
      <c r="JX22" s="293"/>
      <c r="JY22" s="293"/>
      <c r="JZ22" s="293"/>
      <c r="KA22" s="293"/>
      <c r="KB22" s="293"/>
      <c r="KC22" s="293"/>
      <c r="KD22" s="293"/>
      <c r="KE22" s="293"/>
      <c r="KF22" s="300"/>
      <c r="KG22" s="301"/>
      <c r="KH22" s="293"/>
      <c r="KI22" s="293"/>
      <c r="KJ22" s="293"/>
      <c r="KK22" s="293"/>
      <c r="KL22" s="293"/>
      <c r="KM22" s="293"/>
      <c r="KN22" s="293"/>
      <c r="KO22" s="293"/>
      <c r="KP22" s="293"/>
      <c r="KQ22" s="293"/>
      <c r="KR22" s="300"/>
      <c r="KS22" s="301"/>
      <c r="KT22" s="293"/>
      <c r="KU22" s="293"/>
      <c r="KV22" s="293"/>
      <c r="KW22" s="293"/>
      <c r="KX22" s="293"/>
      <c r="KY22" s="293"/>
      <c r="KZ22" s="293"/>
      <c r="LA22" s="293"/>
      <c r="LB22" s="293"/>
      <c r="LC22" s="293"/>
      <c r="LD22" s="300"/>
      <c r="LE22" s="301"/>
      <c r="LF22" s="293"/>
      <c r="LG22" s="293"/>
      <c r="LH22" s="293"/>
      <c r="LI22" s="293"/>
      <c r="LJ22" s="293"/>
      <c r="LK22" s="293"/>
      <c r="LL22" s="293"/>
      <c r="LM22" s="293"/>
      <c r="LN22" s="293"/>
      <c r="LO22" s="293"/>
      <c r="LP22" s="300"/>
      <c r="LQ22" s="301"/>
      <c r="LR22" s="293"/>
      <c r="LS22" s="293"/>
      <c r="LT22" s="293"/>
      <c r="LU22" s="293"/>
      <c r="LV22" s="293"/>
      <c r="LW22" s="293"/>
      <c r="LX22" s="293"/>
      <c r="LY22" s="293"/>
      <c r="LZ22" s="293"/>
      <c r="MA22" s="293"/>
      <c r="MB22" s="300"/>
      <c r="MC22" s="301"/>
      <c r="MD22" s="293"/>
      <c r="ME22" s="293"/>
      <c r="MF22" s="293"/>
      <c r="MG22" s="293"/>
      <c r="MH22" s="293"/>
      <c r="MI22" s="293"/>
      <c r="MJ22" s="293"/>
      <c r="MK22" s="293"/>
      <c r="ML22" s="293"/>
      <c r="MM22" s="293"/>
      <c r="MN22" s="300"/>
      <c r="MO22" s="301"/>
      <c r="MP22" s="293"/>
      <c r="MQ22" s="293"/>
      <c r="MR22" s="293"/>
      <c r="MS22" s="293"/>
      <c r="MT22" s="293"/>
      <c r="MU22" s="293"/>
      <c r="MV22" s="293"/>
      <c r="MW22" s="293"/>
      <c r="MX22" s="293"/>
      <c r="MY22" s="293"/>
      <c r="MZ22" s="300"/>
      <c r="NA22" s="301"/>
      <c r="NB22" s="293"/>
      <c r="NC22" s="293"/>
      <c r="ND22" s="293"/>
      <c r="NE22" s="293"/>
      <c r="NF22" s="293"/>
      <c r="NG22" s="293"/>
      <c r="NH22" s="293"/>
      <c r="NI22" s="293"/>
      <c r="NJ22" s="293"/>
      <c r="NK22" s="293"/>
      <c r="NL22" s="300"/>
      <c r="NM22" s="301"/>
      <c r="NN22" s="293"/>
      <c r="NO22" s="293"/>
      <c r="NP22" s="293"/>
      <c r="NQ22" s="293"/>
      <c r="NR22" s="293"/>
      <c r="NS22" s="293"/>
      <c r="NT22" s="293"/>
      <c r="NU22" s="293"/>
      <c r="NV22" s="293"/>
      <c r="NW22" s="293"/>
      <c r="NX22" s="300"/>
      <c r="NY22" s="301"/>
      <c r="NZ22" s="293"/>
      <c r="OA22" s="293"/>
      <c r="OB22" s="293"/>
      <c r="OC22" s="293"/>
      <c r="OD22" s="293"/>
      <c r="OE22" s="293"/>
      <c r="OF22" s="293"/>
      <c r="OG22" s="293"/>
      <c r="OH22" s="293"/>
      <c r="OI22" s="293"/>
      <c r="OJ22" s="300"/>
      <c r="OK22" s="301"/>
      <c r="OL22" s="293"/>
      <c r="OM22" s="293"/>
      <c r="ON22" s="293"/>
      <c r="OO22" s="293"/>
      <c r="OP22" s="293"/>
      <c r="OQ22" s="293"/>
      <c r="OR22" s="293"/>
      <c r="OS22" s="293"/>
      <c r="OT22" s="293"/>
      <c r="OU22" s="293"/>
      <c r="OV22" s="300"/>
      <c r="OW22" s="301"/>
      <c r="OX22" s="293"/>
      <c r="OY22" s="293"/>
      <c r="OZ22" s="293"/>
      <c r="PA22" s="293"/>
      <c r="PB22" s="293"/>
      <c r="PC22" s="293"/>
      <c r="PD22" s="293"/>
      <c r="PE22" s="293"/>
      <c r="PF22" s="293"/>
      <c r="PG22" s="293"/>
      <c r="PH22" s="300"/>
      <c r="PI22" s="301"/>
    </row>
    <row r="23" spans="2:425">
      <c r="B23" s="55"/>
      <c r="C23" s="70" t="s">
        <v>125</v>
      </c>
      <c r="D23" s="89" t="s">
        <v>122</v>
      </c>
      <c r="E23" s="293">
        <v>5982891</v>
      </c>
      <c r="F23" s="72">
        <v>4903071</v>
      </c>
      <c r="G23" s="72">
        <v>2424369</v>
      </c>
      <c r="H23" s="72">
        <v>15586565</v>
      </c>
      <c r="I23" s="72">
        <v>4302300</v>
      </c>
      <c r="J23" s="72">
        <v>12527310</v>
      </c>
      <c r="K23" s="72">
        <v>28881812</v>
      </c>
      <c r="L23" s="72">
        <v>11683440</v>
      </c>
      <c r="M23" s="72">
        <v>5776421</v>
      </c>
      <c r="N23" s="72">
        <v>5563604</v>
      </c>
      <c r="O23" s="72">
        <v>4998450</v>
      </c>
      <c r="P23" s="72">
        <v>5843547</v>
      </c>
      <c r="Q23" s="77">
        <v>7025285</v>
      </c>
      <c r="R23" s="74">
        <v>11915050</v>
      </c>
      <c r="S23" s="74">
        <v>3027236</v>
      </c>
      <c r="T23" s="74">
        <v>39131228</v>
      </c>
      <c r="U23" s="74">
        <v>2711753</v>
      </c>
      <c r="V23" s="74">
        <v>2323666</v>
      </c>
      <c r="W23" s="74">
        <v>4166900</v>
      </c>
      <c r="X23" s="74">
        <v>56785000</v>
      </c>
      <c r="Y23" s="74">
        <v>5339315</v>
      </c>
      <c r="Z23" s="74">
        <v>6975473</v>
      </c>
      <c r="AA23" s="74">
        <v>5808356</v>
      </c>
      <c r="AB23" s="75">
        <v>7126950</v>
      </c>
      <c r="AC23" s="76">
        <v>9211965</v>
      </c>
      <c r="AD23" s="293">
        <v>11432700</v>
      </c>
      <c r="AE23" s="293">
        <v>8921918</v>
      </c>
      <c r="AF23" s="293">
        <v>9658746</v>
      </c>
      <c r="AG23" s="293">
        <v>10494022</v>
      </c>
      <c r="AH23" s="293">
        <v>4219250</v>
      </c>
      <c r="AI23" s="293">
        <v>8730041</v>
      </c>
      <c r="AJ23" s="293">
        <v>12701602</v>
      </c>
      <c r="AK23" s="293">
        <v>15224250</v>
      </c>
      <c r="AL23" s="293">
        <v>15758042</v>
      </c>
      <c r="AM23" s="293">
        <v>3752000</v>
      </c>
      <c r="AN23" s="300">
        <v>9908073</v>
      </c>
      <c r="AO23" s="301">
        <v>5367703</v>
      </c>
      <c r="AP23" s="293">
        <v>4412375</v>
      </c>
      <c r="AQ23" s="293">
        <v>8431709</v>
      </c>
      <c r="AR23" s="293">
        <v>11508020</v>
      </c>
      <c r="AS23" s="293">
        <v>2947575</v>
      </c>
      <c r="AT23" s="293">
        <v>8543405</v>
      </c>
      <c r="AU23" s="293">
        <v>19434117</v>
      </c>
      <c r="AV23" s="293">
        <v>4876800</v>
      </c>
      <c r="AW23" s="293">
        <v>5015925</v>
      </c>
      <c r="AX23" s="293">
        <v>12521778</v>
      </c>
      <c r="AY23" s="293">
        <v>21462331</v>
      </c>
      <c r="AZ23" s="300">
        <v>23632782</v>
      </c>
      <c r="BA23" s="301">
        <v>14156775</v>
      </c>
      <c r="BB23" s="293">
        <v>9467885</v>
      </c>
      <c r="BC23" s="293">
        <v>13428310</v>
      </c>
      <c r="BD23" s="293">
        <v>17115220</v>
      </c>
      <c r="BE23" s="293">
        <v>13045224</v>
      </c>
      <c r="BF23" s="293">
        <v>13551771</v>
      </c>
      <c r="BG23" s="293">
        <v>36255310</v>
      </c>
      <c r="BH23" s="293">
        <v>9379564</v>
      </c>
      <c r="BI23" s="293"/>
      <c r="BJ23" s="293"/>
      <c r="BK23" s="293"/>
      <c r="BL23" s="300"/>
      <c r="BM23" s="301"/>
      <c r="BN23" s="293"/>
      <c r="BO23" s="293"/>
      <c r="BP23" s="293"/>
      <c r="BQ23" s="293"/>
      <c r="BR23" s="293"/>
      <c r="BS23" s="293"/>
      <c r="BT23" s="293"/>
      <c r="BU23" s="293"/>
      <c r="BV23" s="293"/>
      <c r="BW23" s="293"/>
      <c r="BX23" s="300"/>
      <c r="BY23" s="301"/>
      <c r="BZ23" s="293"/>
      <c r="CA23" s="293"/>
      <c r="CB23" s="293"/>
      <c r="CC23" s="293"/>
      <c r="CD23" s="293"/>
      <c r="CE23" s="293"/>
      <c r="CF23" s="293"/>
      <c r="CG23" s="293"/>
      <c r="CH23" s="293"/>
      <c r="CI23" s="293"/>
      <c r="CJ23" s="300"/>
      <c r="CK23" s="301"/>
      <c r="CL23" s="293"/>
      <c r="CM23" s="293"/>
      <c r="CN23" s="293"/>
      <c r="CO23" s="293"/>
      <c r="CP23" s="293"/>
      <c r="CQ23" s="293"/>
      <c r="CR23" s="293"/>
      <c r="CS23" s="293"/>
      <c r="CT23" s="293"/>
      <c r="CU23" s="293"/>
      <c r="CV23" s="300"/>
      <c r="CW23" s="301"/>
      <c r="CX23" s="293">
        <v>40917400</v>
      </c>
      <c r="CY23" s="293">
        <v>10400888</v>
      </c>
      <c r="CZ23" s="293">
        <v>30375310</v>
      </c>
      <c r="DA23" s="293">
        <v>29313956</v>
      </c>
      <c r="DB23" s="293">
        <v>28288888</v>
      </c>
      <c r="DC23" s="293">
        <v>49571880</v>
      </c>
      <c r="DD23" s="293">
        <v>12864615</v>
      </c>
      <c r="DE23" s="293">
        <v>15236157</v>
      </c>
      <c r="DF23" s="293">
        <v>18047732</v>
      </c>
      <c r="DG23" s="293">
        <v>19239708</v>
      </c>
      <c r="DH23" s="300">
        <v>11706067</v>
      </c>
      <c r="DI23" s="301">
        <v>4681830</v>
      </c>
      <c r="DJ23" s="293">
        <v>24248734</v>
      </c>
      <c r="DK23" s="293">
        <v>17190005</v>
      </c>
      <c r="DL23" s="293">
        <v>34125953</v>
      </c>
      <c r="DM23" s="293">
        <v>9495375</v>
      </c>
      <c r="DN23" s="293">
        <v>18237103</v>
      </c>
      <c r="DO23" s="293">
        <v>25854230</v>
      </c>
      <c r="DP23" s="293">
        <v>13994857</v>
      </c>
      <c r="DQ23" s="293">
        <v>6726140</v>
      </c>
      <c r="DR23" s="293">
        <v>53640831</v>
      </c>
      <c r="DS23" s="293">
        <v>12124343</v>
      </c>
      <c r="DT23" s="300">
        <v>7695800</v>
      </c>
      <c r="DU23" s="301">
        <v>24610133</v>
      </c>
      <c r="DV23" s="293">
        <v>12909850</v>
      </c>
      <c r="DW23" s="293">
        <v>13921376</v>
      </c>
      <c r="DX23" s="293">
        <v>56069955</v>
      </c>
      <c r="DY23" s="293">
        <v>17539000</v>
      </c>
      <c r="DZ23" s="293">
        <v>23500218</v>
      </c>
      <c r="EA23" s="293">
        <v>29394748</v>
      </c>
      <c r="EB23" s="293">
        <v>28723252</v>
      </c>
      <c r="EC23" s="293">
        <v>11851035</v>
      </c>
      <c r="ED23" s="293">
        <v>19781285</v>
      </c>
      <c r="EE23" s="293">
        <v>15802762</v>
      </c>
      <c r="EF23" s="300">
        <v>29043055</v>
      </c>
      <c r="EG23" s="301">
        <v>12735702</v>
      </c>
      <c r="EH23" s="293">
        <v>16777527</v>
      </c>
      <c r="EI23" s="293">
        <v>20057738</v>
      </c>
      <c r="EJ23" s="293">
        <v>27576078</v>
      </c>
      <c r="EK23" s="293">
        <v>20923295</v>
      </c>
      <c r="EL23" s="293">
        <v>11640689</v>
      </c>
      <c r="EM23" s="293">
        <v>10861100</v>
      </c>
      <c r="EN23" s="293">
        <v>5518116</v>
      </c>
      <c r="EO23" s="293">
        <v>18101600</v>
      </c>
      <c r="EP23" s="293">
        <v>22944617</v>
      </c>
      <c r="EQ23" s="293">
        <v>32675368</v>
      </c>
      <c r="ER23" s="300">
        <v>31643480</v>
      </c>
      <c r="ES23" s="301">
        <v>13672256</v>
      </c>
      <c r="ET23" s="293">
        <v>15236216</v>
      </c>
      <c r="EU23" s="293">
        <v>19622397</v>
      </c>
      <c r="EV23" s="293">
        <v>39810382</v>
      </c>
      <c r="EW23" s="293">
        <v>6854234</v>
      </c>
      <c r="EX23" s="293">
        <v>14216080</v>
      </c>
      <c r="EY23" s="293">
        <v>9712392</v>
      </c>
      <c r="EZ23" s="293">
        <v>10716780</v>
      </c>
      <c r="FA23" s="293">
        <v>9276775</v>
      </c>
      <c r="FB23" s="293">
        <v>30586176</v>
      </c>
      <c r="FC23" s="293">
        <v>38188435</v>
      </c>
      <c r="FD23" s="300">
        <v>16433371</v>
      </c>
      <c r="FE23" s="301">
        <v>10263958</v>
      </c>
      <c r="FF23" s="293">
        <v>6087200</v>
      </c>
      <c r="FG23" s="293">
        <v>40193496</v>
      </c>
      <c r="FH23" s="293">
        <v>28808884</v>
      </c>
      <c r="FI23" s="293">
        <v>18666163</v>
      </c>
      <c r="FJ23" s="293">
        <v>17967792</v>
      </c>
      <c r="FK23" s="293">
        <v>22163113</v>
      </c>
      <c r="FL23" s="293">
        <v>7354780</v>
      </c>
      <c r="FM23" s="293">
        <v>15814755</v>
      </c>
      <c r="FN23" s="293">
        <v>22039940</v>
      </c>
      <c r="FO23" s="293">
        <v>20816810</v>
      </c>
      <c r="FP23" s="300">
        <v>19842633</v>
      </c>
      <c r="FQ23" s="301">
        <v>30890545</v>
      </c>
      <c r="FR23" s="293">
        <v>21370307</v>
      </c>
      <c r="FS23" s="293">
        <v>27350854</v>
      </c>
      <c r="FT23" s="293">
        <v>73196549</v>
      </c>
      <c r="FU23" s="293">
        <v>54507404</v>
      </c>
      <c r="FV23" s="293">
        <v>8430849</v>
      </c>
      <c r="FW23" s="293">
        <v>56781318</v>
      </c>
      <c r="FX23" s="293">
        <v>29929625</v>
      </c>
      <c r="FY23" s="293">
        <v>26649541</v>
      </c>
      <c r="FZ23" s="293">
        <v>12134317</v>
      </c>
      <c r="GA23" s="293">
        <v>39841111</v>
      </c>
      <c r="GB23" s="300">
        <v>9312110</v>
      </c>
      <c r="GC23" s="301">
        <v>17064129</v>
      </c>
      <c r="GD23" s="293">
        <v>52924241</v>
      </c>
      <c r="GE23" s="293">
        <v>67389019</v>
      </c>
      <c r="GF23" s="293">
        <v>38034783</v>
      </c>
      <c r="GG23" s="293">
        <v>41136775</v>
      </c>
      <c r="GH23" s="293">
        <v>24608940</v>
      </c>
      <c r="GI23" s="293">
        <v>23756408</v>
      </c>
      <c r="GJ23" s="293">
        <v>36582473</v>
      </c>
      <c r="GK23" s="293">
        <v>16846524</v>
      </c>
      <c r="GL23" s="293">
        <v>24456749</v>
      </c>
      <c r="GM23" s="293">
        <v>14210941</v>
      </c>
      <c r="GN23" s="300">
        <v>12589546</v>
      </c>
      <c r="GO23" s="301">
        <v>7909987</v>
      </c>
      <c r="GP23" s="293">
        <v>20298000</v>
      </c>
      <c r="GQ23" s="293">
        <v>47867640</v>
      </c>
      <c r="GR23" s="293">
        <v>87559931</v>
      </c>
      <c r="GS23" s="293">
        <v>14034526</v>
      </c>
      <c r="GT23" s="293">
        <v>10060575</v>
      </c>
      <c r="GU23" s="293">
        <v>43520036</v>
      </c>
      <c r="GV23" s="293">
        <v>19596846</v>
      </c>
      <c r="GW23" s="293">
        <v>14287349</v>
      </c>
      <c r="GX23" s="293">
        <v>19593276</v>
      </c>
      <c r="GY23" s="293">
        <v>17218228</v>
      </c>
      <c r="GZ23" s="300">
        <v>14015769</v>
      </c>
      <c r="HA23" s="301">
        <v>11649308</v>
      </c>
      <c r="HB23" s="293">
        <v>18262972</v>
      </c>
      <c r="HC23" s="293">
        <v>25589470</v>
      </c>
      <c r="HD23" s="293">
        <v>52348010</v>
      </c>
      <c r="HE23" s="293">
        <v>5652960</v>
      </c>
      <c r="HF23" s="293">
        <v>11737907</v>
      </c>
      <c r="HG23" s="293">
        <v>15336890</v>
      </c>
      <c r="HH23" s="293">
        <v>27756181</v>
      </c>
      <c r="HI23" s="293">
        <v>16081138</v>
      </c>
      <c r="HJ23" s="293">
        <v>30050037</v>
      </c>
      <c r="HK23" s="293">
        <v>14826653</v>
      </c>
      <c r="HL23" s="300">
        <v>34725229</v>
      </c>
      <c r="HM23" s="301">
        <v>41286342</v>
      </c>
      <c r="HN23" s="293">
        <v>26075760</v>
      </c>
      <c r="HO23" s="293">
        <v>8916877</v>
      </c>
      <c r="HP23" s="293">
        <v>64465892</v>
      </c>
      <c r="HQ23" s="293">
        <v>36826589</v>
      </c>
      <c r="HR23" s="293">
        <v>6523033</v>
      </c>
      <c r="HS23" s="293">
        <v>34218468</v>
      </c>
      <c r="HT23" s="293">
        <v>24346623</v>
      </c>
      <c r="HU23" s="293">
        <v>12422141</v>
      </c>
      <c r="HV23" s="293">
        <v>41255283</v>
      </c>
      <c r="HW23" s="293">
        <v>17966075</v>
      </c>
      <c r="HX23" s="300">
        <v>11433349</v>
      </c>
      <c r="HY23" s="301">
        <v>53015616</v>
      </c>
      <c r="HZ23" s="293">
        <v>5966470</v>
      </c>
      <c r="IA23" s="293">
        <v>10704080</v>
      </c>
      <c r="IB23" s="293">
        <v>68952262</v>
      </c>
      <c r="IC23" s="293">
        <v>17928481</v>
      </c>
      <c r="ID23" s="293">
        <v>18196568</v>
      </c>
      <c r="IE23" s="293">
        <v>6353040</v>
      </c>
      <c r="IF23" s="293">
        <v>17627351</v>
      </c>
      <c r="IG23" s="293">
        <v>6580308</v>
      </c>
      <c r="IH23" s="293">
        <v>13148217</v>
      </c>
      <c r="II23" s="293">
        <v>11819717</v>
      </c>
      <c r="IJ23" s="300">
        <v>14615298</v>
      </c>
      <c r="IK23" s="301">
        <v>7991041</v>
      </c>
      <c r="IL23" s="293">
        <v>20125626</v>
      </c>
      <c r="IM23" s="293">
        <v>19133289</v>
      </c>
      <c r="IN23" s="293">
        <v>97479267</v>
      </c>
      <c r="IO23" s="293">
        <v>11023668</v>
      </c>
      <c r="IP23" s="293">
        <v>15730020</v>
      </c>
      <c r="IQ23" s="293">
        <v>16055903</v>
      </c>
      <c r="IR23" s="293">
        <v>22333723</v>
      </c>
      <c r="IS23" s="293">
        <v>1953110</v>
      </c>
      <c r="IT23" s="293">
        <v>8877405</v>
      </c>
      <c r="IU23" s="293">
        <v>31630856</v>
      </c>
      <c r="IV23" s="300">
        <v>2165800</v>
      </c>
      <c r="IW23" s="301">
        <v>24407050</v>
      </c>
      <c r="IX23" s="293">
        <v>7774900</v>
      </c>
      <c r="IY23" s="293">
        <v>17370147</v>
      </c>
      <c r="IZ23" s="293">
        <v>68366846</v>
      </c>
      <c r="JA23" s="293">
        <v>18917140</v>
      </c>
      <c r="JB23" s="293">
        <v>14450963</v>
      </c>
      <c r="JC23" s="293">
        <v>38685869</v>
      </c>
      <c r="JD23" s="293">
        <v>18462902</v>
      </c>
      <c r="JE23" s="293">
        <v>24773401</v>
      </c>
      <c r="JF23" s="293">
        <v>8960580</v>
      </c>
      <c r="JG23" s="293">
        <v>59642828</v>
      </c>
      <c r="JH23" s="300">
        <v>13675000</v>
      </c>
      <c r="JI23" s="301">
        <v>31818995</v>
      </c>
      <c r="JJ23" s="293">
        <v>5982891</v>
      </c>
      <c r="JK23" s="293"/>
      <c r="JL23" s="293"/>
      <c r="JM23" s="293"/>
      <c r="JN23" s="293"/>
      <c r="JO23" s="293"/>
      <c r="JP23" s="293"/>
      <c r="JQ23" s="293"/>
      <c r="JR23" s="293"/>
      <c r="JS23" s="293"/>
      <c r="JT23" s="300"/>
      <c r="JU23" s="301"/>
      <c r="JV23" s="293"/>
      <c r="JW23" s="293"/>
      <c r="JX23" s="293"/>
      <c r="JY23" s="293"/>
      <c r="JZ23" s="293"/>
      <c r="KA23" s="293"/>
      <c r="KB23" s="293"/>
      <c r="KC23" s="293"/>
      <c r="KD23" s="293"/>
      <c r="KE23" s="293"/>
      <c r="KF23" s="300"/>
      <c r="KG23" s="301"/>
      <c r="KH23" s="293"/>
      <c r="KI23" s="293"/>
      <c r="KJ23" s="293"/>
      <c r="KK23" s="293"/>
      <c r="KL23" s="293"/>
      <c r="KM23" s="293"/>
      <c r="KN23" s="293"/>
      <c r="KO23" s="293"/>
      <c r="KP23" s="293"/>
      <c r="KQ23" s="293"/>
      <c r="KR23" s="300"/>
      <c r="KS23" s="301"/>
      <c r="KT23" s="293"/>
      <c r="KU23" s="293"/>
      <c r="KV23" s="293"/>
      <c r="KW23" s="293"/>
      <c r="KX23" s="293"/>
      <c r="KY23" s="293"/>
      <c r="KZ23" s="293"/>
      <c r="LA23" s="293"/>
      <c r="LB23" s="293"/>
      <c r="LC23" s="293"/>
      <c r="LD23" s="300"/>
      <c r="LE23" s="301"/>
      <c r="LF23" s="293"/>
      <c r="LG23" s="293"/>
      <c r="LH23" s="293"/>
      <c r="LI23" s="293"/>
      <c r="LJ23" s="293"/>
      <c r="LK23" s="293"/>
      <c r="LL23" s="293"/>
      <c r="LM23" s="293"/>
      <c r="LN23" s="293"/>
      <c r="LO23" s="293"/>
      <c r="LP23" s="300"/>
      <c r="LQ23" s="301"/>
      <c r="LR23" s="293"/>
      <c r="LS23" s="293"/>
      <c r="LT23" s="293"/>
      <c r="LU23" s="293"/>
      <c r="LV23" s="293"/>
      <c r="LW23" s="293"/>
      <c r="LX23" s="293"/>
      <c r="LY23" s="293"/>
      <c r="LZ23" s="293"/>
      <c r="MA23" s="293"/>
      <c r="MB23" s="300"/>
      <c r="MC23" s="301"/>
      <c r="MD23" s="293"/>
      <c r="ME23" s="293"/>
      <c r="MF23" s="293"/>
      <c r="MG23" s="293"/>
      <c r="MH23" s="293"/>
      <c r="MI23" s="293"/>
      <c r="MJ23" s="293"/>
      <c r="MK23" s="293"/>
      <c r="ML23" s="293"/>
      <c r="MM23" s="293"/>
      <c r="MN23" s="300"/>
      <c r="MO23" s="301"/>
      <c r="MP23" s="293"/>
      <c r="MQ23" s="293"/>
      <c r="MR23" s="293"/>
      <c r="MS23" s="293"/>
      <c r="MT23" s="293"/>
      <c r="MU23" s="293"/>
      <c r="MV23" s="293"/>
      <c r="MW23" s="293"/>
      <c r="MX23" s="293"/>
      <c r="MY23" s="293"/>
      <c r="MZ23" s="300"/>
      <c r="NA23" s="301"/>
      <c r="NB23" s="293"/>
      <c r="NC23" s="293"/>
      <c r="ND23" s="293"/>
      <c r="NE23" s="293"/>
      <c r="NF23" s="293"/>
      <c r="NG23" s="293"/>
      <c r="NH23" s="293"/>
      <c r="NI23" s="293"/>
      <c r="NJ23" s="293"/>
      <c r="NK23" s="293"/>
      <c r="NL23" s="300"/>
      <c r="NM23" s="301"/>
      <c r="NN23" s="293"/>
      <c r="NO23" s="293"/>
      <c r="NP23" s="293"/>
      <c r="NQ23" s="293"/>
      <c r="NR23" s="293"/>
      <c r="NS23" s="293"/>
      <c r="NT23" s="293"/>
      <c r="NU23" s="293"/>
      <c r="NV23" s="293"/>
      <c r="NW23" s="293"/>
      <c r="NX23" s="300"/>
      <c r="NY23" s="301"/>
      <c r="NZ23" s="293"/>
      <c r="OA23" s="293"/>
      <c r="OB23" s="293"/>
      <c r="OC23" s="293"/>
      <c r="OD23" s="293"/>
      <c r="OE23" s="293"/>
      <c r="OF23" s="293"/>
      <c r="OG23" s="293"/>
      <c r="OH23" s="293"/>
      <c r="OI23" s="293"/>
      <c r="OJ23" s="300"/>
      <c r="OK23" s="301"/>
      <c r="OL23" s="293"/>
      <c r="OM23" s="293"/>
      <c r="ON23" s="293"/>
      <c r="OO23" s="293"/>
      <c r="OP23" s="293"/>
      <c r="OQ23" s="293"/>
      <c r="OR23" s="293"/>
      <c r="OS23" s="293"/>
      <c r="OT23" s="293"/>
      <c r="OU23" s="293"/>
      <c r="OV23" s="300"/>
      <c r="OW23" s="301"/>
      <c r="OX23" s="293"/>
      <c r="OY23" s="293"/>
      <c r="OZ23" s="293"/>
      <c r="PA23" s="293"/>
      <c r="PB23" s="293"/>
      <c r="PC23" s="293"/>
      <c r="PD23" s="293"/>
      <c r="PE23" s="293"/>
      <c r="PF23" s="293"/>
      <c r="PG23" s="293"/>
      <c r="PH23" s="300"/>
      <c r="PI23" s="301"/>
    </row>
    <row r="24" spans="2:425" hidden="1">
      <c r="B24" s="101"/>
      <c r="C24" s="101"/>
      <c r="D24" s="101"/>
      <c r="E24" s="113"/>
      <c r="F24" s="103" t="str">
        <f>IF(J24&gt;=1,J24,"")</f>
        <v/>
      </c>
      <c r="G24" s="104" t="str">
        <f>IF(F24="","","万")</f>
        <v/>
      </c>
      <c r="H24" s="104">
        <f>IF(K24&gt;0,K24,"")</f>
        <v>2</v>
      </c>
      <c r="I24" s="104" t="str">
        <f>IF(H24="","","千")</f>
        <v>千</v>
      </c>
      <c r="J24" s="103">
        <f>IF(M24=10,L24+1,L24)</f>
        <v>0</v>
      </c>
      <c r="K24" s="104">
        <f>IF(M24&lt;10,M24,"")</f>
        <v>2</v>
      </c>
      <c r="L24" s="105">
        <f>ROUNDDOWN(E22/10000,0)</f>
        <v>0</v>
      </c>
      <c r="M24" s="105">
        <f>ROUND((+E22-ROUNDDOWN(E22/10000,0)*10000)/1000,0)</f>
        <v>2</v>
      </c>
      <c r="N24" s="113"/>
      <c r="O24" s="113"/>
      <c r="P24" s="113"/>
      <c r="Q24" s="113"/>
      <c r="R24" s="113"/>
      <c r="S24" s="113"/>
      <c r="T24" s="113"/>
      <c r="U24" s="113"/>
      <c r="V24" s="113"/>
      <c r="W24" s="113"/>
      <c r="X24" s="113"/>
      <c r="Y24" s="113"/>
      <c r="Z24" s="113"/>
      <c r="AA24" s="113"/>
      <c r="AB24" s="113"/>
      <c r="AC24" s="113"/>
      <c r="AD24" s="114"/>
      <c r="AE24" s="114"/>
      <c r="AF24" s="114"/>
      <c r="AG24" s="114"/>
      <c r="AH24" s="114"/>
      <c r="AI24" s="114"/>
      <c r="AJ24" s="114"/>
      <c r="AK24" s="114"/>
      <c r="AL24" s="114"/>
      <c r="AM24" s="114"/>
      <c r="AN24" s="114"/>
      <c r="AO24" s="76"/>
      <c r="AP24" s="113"/>
      <c r="AQ24" s="113"/>
      <c r="AR24" s="113"/>
      <c r="AS24" s="113"/>
      <c r="AT24" s="113"/>
      <c r="AU24" s="113"/>
      <c r="AV24" s="113"/>
      <c r="AW24" s="113"/>
      <c r="AX24" s="113"/>
      <c r="AY24" s="113"/>
      <c r="AZ24" s="113"/>
      <c r="BA24" s="115"/>
      <c r="BB24" s="113"/>
      <c r="BC24" s="113"/>
      <c r="BD24" s="113"/>
      <c r="BE24" s="113"/>
      <c r="BF24" s="113"/>
      <c r="BG24" s="113"/>
      <c r="BH24" s="113"/>
      <c r="BI24" s="113"/>
      <c r="BJ24" s="113"/>
      <c r="BK24" s="113"/>
      <c r="BL24" s="113"/>
      <c r="BM24" s="115"/>
      <c r="BN24" s="113"/>
      <c r="BO24" s="113"/>
      <c r="BP24" s="113"/>
      <c r="BQ24" s="113"/>
      <c r="BR24" s="113"/>
      <c r="BS24" s="113"/>
      <c r="BT24" s="113"/>
      <c r="BU24" s="113"/>
      <c r="BV24" s="113"/>
      <c r="BW24" s="113"/>
      <c r="BX24" s="113"/>
      <c r="BY24" s="115"/>
      <c r="BZ24" s="113"/>
      <c r="CA24" s="113"/>
      <c r="CB24" s="113"/>
      <c r="CC24" s="113"/>
      <c r="CD24" s="113"/>
      <c r="CE24" s="113"/>
      <c r="CF24" s="113"/>
      <c r="CG24" s="113"/>
      <c r="CH24" s="113"/>
      <c r="CI24" s="113"/>
      <c r="CJ24" s="113"/>
      <c r="CK24" s="115"/>
      <c r="CL24" s="113"/>
      <c r="CM24" s="113"/>
      <c r="CN24" s="113"/>
      <c r="CO24" s="113"/>
      <c r="CP24" s="113"/>
      <c r="CQ24" s="113"/>
      <c r="CR24" s="113"/>
      <c r="CS24" s="113"/>
      <c r="CT24" s="113"/>
      <c r="CU24" s="113"/>
      <c r="CV24" s="113"/>
      <c r="CW24" s="115"/>
      <c r="CX24" s="113"/>
      <c r="CY24" s="113"/>
      <c r="CZ24" s="113"/>
      <c r="DA24" s="113"/>
      <c r="DB24" s="113"/>
      <c r="DC24" s="113"/>
      <c r="DD24" s="113"/>
      <c r="DE24" s="113"/>
      <c r="DF24" s="113"/>
      <c r="DG24" s="113"/>
      <c r="DH24" s="113"/>
      <c r="DI24" s="115"/>
      <c r="DJ24" s="113"/>
      <c r="DK24" s="113"/>
      <c r="DL24" s="113"/>
      <c r="DM24" s="113"/>
      <c r="DN24" s="113"/>
      <c r="DO24" s="113"/>
      <c r="DP24" s="113"/>
      <c r="DQ24" s="113"/>
      <c r="DR24" s="113"/>
      <c r="DS24" s="113"/>
      <c r="DT24" s="113"/>
      <c r="DU24" s="115"/>
      <c r="DV24" s="113"/>
      <c r="DW24" s="113"/>
      <c r="DX24" s="113"/>
      <c r="DY24" s="113"/>
      <c r="DZ24" s="113"/>
      <c r="EA24" s="113"/>
      <c r="EB24" s="113"/>
      <c r="EC24" s="113"/>
      <c r="ED24" s="113"/>
      <c r="EE24" s="113"/>
      <c r="EF24" s="113"/>
      <c r="EG24" s="115"/>
      <c r="EH24" s="113"/>
      <c r="EI24" s="113"/>
      <c r="EJ24" s="113"/>
      <c r="EK24" s="113"/>
      <c r="EL24" s="113"/>
      <c r="EM24" s="113"/>
      <c r="EN24" s="113"/>
      <c r="EO24" s="113"/>
      <c r="EP24" s="113"/>
      <c r="EQ24" s="113"/>
      <c r="ER24" s="113"/>
      <c r="ES24" s="115"/>
      <c r="ET24" s="113"/>
      <c r="EU24" s="113"/>
      <c r="EV24" s="113"/>
      <c r="EW24" s="113"/>
      <c r="EX24" s="113"/>
      <c r="EY24" s="113"/>
      <c r="EZ24" s="113"/>
      <c r="FA24" s="113"/>
      <c r="FB24" s="113"/>
      <c r="FC24" s="113"/>
      <c r="FD24" s="113"/>
      <c r="FE24" s="115"/>
      <c r="FF24" s="113"/>
      <c r="FG24" s="113"/>
      <c r="FH24" s="113"/>
      <c r="FI24" s="113"/>
      <c r="FJ24" s="113"/>
      <c r="FK24" s="113"/>
      <c r="FL24" s="113"/>
      <c r="FM24" s="113"/>
      <c r="FN24" s="113"/>
      <c r="FO24" s="113"/>
      <c r="FP24" s="113"/>
      <c r="FQ24" s="115"/>
      <c r="FR24" s="113"/>
      <c r="FS24" s="113"/>
      <c r="FT24" s="113"/>
      <c r="FU24" s="113"/>
      <c r="FV24" s="113"/>
      <c r="FW24" s="113"/>
      <c r="FX24" s="113"/>
      <c r="FY24" s="113"/>
      <c r="FZ24" s="113"/>
      <c r="GA24" s="113"/>
      <c r="GB24" s="113"/>
      <c r="GC24" s="115"/>
      <c r="GD24" s="113"/>
      <c r="GE24" s="113"/>
      <c r="GF24" s="113"/>
      <c r="GG24" s="113"/>
      <c r="GH24" s="113"/>
      <c r="GI24" s="113"/>
      <c r="GJ24" s="113"/>
      <c r="GK24" s="113"/>
      <c r="GL24" s="113"/>
      <c r="GM24" s="113"/>
      <c r="GN24" s="113"/>
      <c r="GO24" s="115"/>
      <c r="GP24" s="113"/>
      <c r="GQ24" s="113"/>
      <c r="GR24" s="113"/>
      <c r="GS24" s="113"/>
      <c r="GT24" s="113"/>
      <c r="GU24" s="113"/>
      <c r="GV24" s="113"/>
      <c r="GW24" s="113"/>
      <c r="GX24" s="113"/>
      <c r="GY24" s="113"/>
      <c r="GZ24" s="113"/>
      <c r="HA24" s="115"/>
      <c r="HB24" s="113"/>
      <c r="HC24" s="113"/>
      <c r="HD24" s="113"/>
      <c r="HE24" s="113"/>
      <c r="HF24" s="113"/>
      <c r="HG24" s="113"/>
      <c r="HH24" s="113"/>
      <c r="HI24" s="113"/>
      <c r="HJ24" s="113"/>
      <c r="HK24" s="113"/>
      <c r="HL24" s="113"/>
      <c r="HM24" s="115"/>
      <c r="HN24" s="113"/>
      <c r="HO24" s="113"/>
      <c r="HP24" s="113"/>
      <c r="HQ24" s="113"/>
      <c r="HR24" s="113"/>
      <c r="HS24" s="113"/>
      <c r="HT24" s="113"/>
      <c r="HU24" s="113"/>
      <c r="HV24" s="113"/>
      <c r="HW24" s="113"/>
      <c r="HX24" s="113"/>
      <c r="HY24" s="115"/>
      <c r="HZ24" s="113"/>
      <c r="IA24" s="113"/>
      <c r="IB24" s="113"/>
      <c r="IC24" s="113"/>
      <c r="ID24" s="113"/>
      <c r="IE24" s="113"/>
      <c r="IF24" s="113"/>
      <c r="IG24" s="113"/>
      <c r="IH24" s="113"/>
      <c r="II24" s="113"/>
      <c r="IJ24" s="113"/>
      <c r="IK24" s="115"/>
      <c r="IL24" s="113"/>
      <c r="IM24" s="113"/>
      <c r="IN24" s="113"/>
      <c r="IO24" s="113"/>
      <c r="IP24" s="113"/>
      <c r="IQ24" s="113"/>
      <c r="IR24" s="113"/>
      <c r="IS24" s="113"/>
      <c r="IT24" s="113"/>
      <c r="IU24" s="113"/>
      <c r="IV24" s="113"/>
      <c r="IW24" s="115"/>
      <c r="IX24" s="113"/>
      <c r="IY24" s="113"/>
      <c r="IZ24" s="113"/>
      <c r="JA24" s="113"/>
      <c r="JB24" s="113"/>
      <c r="JC24" s="113"/>
      <c r="JD24" s="113"/>
      <c r="JE24" s="113"/>
      <c r="JF24" s="113"/>
      <c r="JG24" s="113"/>
      <c r="JH24" s="113"/>
      <c r="JI24" s="115"/>
      <c r="JJ24" s="113"/>
      <c r="JK24" s="113"/>
      <c r="JL24" s="113"/>
      <c r="JM24" s="113"/>
      <c r="JN24" s="113"/>
      <c r="JO24" s="113"/>
      <c r="JP24" s="113"/>
      <c r="JQ24" s="113"/>
      <c r="JR24" s="113"/>
      <c r="JS24" s="113"/>
      <c r="JT24" s="113"/>
      <c r="JU24" s="115"/>
      <c r="JV24" s="113"/>
      <c r="JW24" s="113"/>
      <c r="JX24" s="113"/>
      <c r="JY24" s="113"/>
      <c r="JZ24" s="113"/>
      <c r="KA24" s="113"/>
      <c r="KB24" s="113"/>
      <c r="KC24" s="113"/>
      <c r="KD24" s="113"/>
      <c r="KE24" s="113"/>
      <c r="KF24" s="113"/>
      <c r="KG24" s="115"/>
      <c r="KH24" s="113"/>
      <c r="KI24" s="113"/>
      <c r="KJ24" s="113"/>
      <c r="KK24" s="113"/>
      <c r="KL24" s="113"/>
      <c r="KM24" s="113"/>
      <c r="KN24" s="113"/>
      <c r="KO24" s="113"/>
      <c r="KP24" s="113"/>
      <c r="KQ24" s="113"/>
      <c r="KR24" s="113"/>
      <c r="KS24" s="115"/>
      <c r="KT24" s="113"/>
      <c r="KU24" s="113"/>
      <c r="KV24" s="113"/>
      <c r="KW24" s="113"/>
      <c r="KX24" s="113"/>
      <c r="KY24" s="113"/>
      <c r="KZ24" s="113"/>
      <c r="LA24" s="113"/>
      <c r="LB24" s="113"/>
      <c r="LC24" s="113"/>
      <c r="LD24" s="113"/>
      <c r="LE24" s="115"/>
      <c r="LF24" s="113"/>
      <c r="LG24" s="113"/>
      <c r="LH24" s="113"/>
      <c r="LI24" s="113"/>
      <c r="LJ24" s="113"/>
      <c r="LK24" s="113"/>
      <c r="LL24" s="113"/>
      <c r="LM24" s="113"/>
      <c r="LN24" s="113"/>
      <c r="LO24" s="113"/>
      <c r="LP24" s="113"/>
      <c r="LQ24" s="115"/>
      <c r="LR24" s="113"/>
      <c r="LS24" s="113"/>
      <c r="LT24" s="113"/>
      <c r="LU24" s="113"/>
      <c r="LV24" s="113"/>
      <c r="LW24" s="113"/>
      <c r="LX24" s="113"/>
      <c r="LY24" s="113"/>
      <c r="LZ24" s="113"/>
      <c r="MA24" s="113"/>
      <c r="MB24" s="113"/>
      <c r="MC24" s="115"/>
      <c r="MD24" s="113"/>
      <c r="ME24" s="113"/>
      <c r="MF24" s="113"/>
      <c r="MG24" s="113"/>
      <c r="MH24" s="113"/>
      <c r="MI24" s="113"/>
      <c r="MJ24" s="113"/>
      <c r="MK24" s="113"/>
      <c r="ML24" s="113"/>
      <c r="MM24" s="113"/>
      <c r="MN24" s="113"/>
      <c r="MO24" s="115"/>
      <c r="MP24" s="113"/>
      <c r="MQ24" s="113"/>
      <c r="MR24" s="113"/>
      <c r="MS24" s="113"/>
      <c r="MT24" s="113"/>
      <c r="MU24" s="113"/>
      <c r="MV24" s="113"/>
      <c r="MW24" s="113"/>
      <c r="MX24" s="113"/>
      <c r="MY24" s="113"/>
      <c r="MZ24" s="113"/>
      <c r="NA24" s="115"/>
      <c r="NB24" s="113"/>
      <c r="NC24" s="113"/>
      <c r="ND24" s="113"/>
      <c r="NE24" s="113"/>
      <c r="NF24" s="113"/>
      <c r="NG24" s="113"/>
      <c r="NH24" s="113"/>
      <c r="NI24" s="113"/>
      <c r="NJ24" s="113"/>
      <c r="NK24" s="113"/>
      <c r="NL24" s="113"/>
      <c r="NM24" s="115"/>
      <c r="NN24" s="113"/>
      <c r="NO24" s="113"/>
      <c r="NP24" s="113"/>
      <c r="NQ24" s="113"/>
      <c r="NR24" s="113"/>
      <c r="NS24" s="113"/>
      <c r="NT24" s="113"/>
      <c r="NU24" s="113"/>
      <c r="NV24" s="113"/>
      <c r="NW24" s="113"/>
      <c r="NX24" s="113"/>
      <c r="NY24" s="115"/>
      <c r="NZ24" s="113"/>
      <c r="OA24" s="113"/>
      <c r="OB24" s="113"/>
      <c r="OC24" s="113"/>
      <c r="OD24" s="113"/>
      <c r="OE24" s="113"/>
      <c r="OF24" s="113"/>
      <c r="OG24" s="113"/>
      <c r="OH24" s="113"/>
      <c r="OI24" s="113"/>
      <c r="OJ24" s="113"/>
      <c r="OK24" s="115"/>
      <c r="OL24" s="113"/>
      <c r="OM24" s="113"/>
      <c r="ON24" s="113"/>
      <c r="OO24" s="113"/>
      <c r="OP24" s="113"/>
      <c r="OQ24" s="113"/>
      <c r="OR24" s="113"/>
      <c r="OS24" s="113"/>
      <c r="OT24" s="113"/>
      <c r="OU24" s="113"/>
      <c r="OV24" s="113"/>
      <c r="OW24" s="115"/>
      <c r="OX24" s="113"/>
      <c r="OY24" s="113"/>
      <c r="OZ24" s="113"/>
      <c r="PA24" s="113"/>
      <c r="PB24" s="113"/>
      <c r="PC24" s="113"/>
      <c r="PD24" s="113"/>
      <c r="PE24" s="113"/>
      <c r="PF24" s="113"/>
      <c r="PG24" s="113"/>
      <c r="PH24" s="113"/>
      <c r="PI24" s="115"/>
    </row>
    <row r="25" spans="2:425" hidden="1">
      <c r="B25" s="101"/>
      <c r="C25" s="65"/>
      <c r="D25" s="65"/>
      <c r="E25" s="116"/>
      <c r="F25" s="108">
        <f>ROUND(E23/100000,0)</f>
        <v>60</v>
      </c>
      <c r="G25" s="109"/>
      <c r="H25" s="110"/>
      <c r="I25" s="110"/>
      <c r="J25" s="110"/>
      <c r="K25" s="110"/>
      <c r="L25" s="111"/>
      <c r="M25" s="111"/>
      <c r="N25" s="116"/>
      <c r="O25" s="116"/>
      <c r="P25" s="116"/>
      <c r="Q25" s="116"/>
      <c r="R25" s="116"/>
      <c r="S25" s="116"/>
      <c r="T25" s="116"/>
      <c r="U25" s="116"/>
      <c r="V25" s="116"/>
      <c r="W25" s="116"/>
      <c r="X25" s="116"/>
      <c r="Y25" s="116"/>
      <c r="Z25" s="116"/>
      <c r="AA25" s="116"/>
      <c r="AB25" s="116"/>
      <c r="AC25" s="116"/>
      <c r="AD25" s="117"/>
      <c r="AE25" s="117"/>
      <c r="AF25" s="117"/>
      <c r="AG25" s="117"/>
      <c r="AH25" s="117"/>
      <c r="AI25" s="117"/>
      <c r="AJ25" s="117"/>
      <c r="AK25" s="117"/>
      <c r="AL25" s="117"/>
      <c r="AM25" s="117"/>
      <c r="AN25" s="117"/>
      <c r="AO25" s="76"/>
      <c r="AP25" s="116"/>
      <c r="AQ25" s="116"/>
      <c r="AR25" s="116"/>
      <c r="AS25" s="116"/>
      <c r="AT25" s="116"/>
      <c r="AU25" s="116"/>
      <c r="AV25" s="116"/>
      <c r="AW25" s="116"/>
      <c r="AX25" s="116"/>
      <c r="AY25" s="116"/>
      <c r="AZ25" s="116"/>
      <c r="BA25" s="115"/>
      <c r="BB25" s="116"/>
      <c r="BC25" s="116"/>
      <c r="BD25" s="116"/>
      <c r="BE25" s="116"/>
      <c r="BF25" s="116"/>
      <c r="BG25" s="116"/>
      <c r="BH25" s="116"/>
      <c r="BI25" s="116"/>
      <c r="BJ25" s="116"/>
      <c r="BK25" s="116"/>
      <c r="BL25" s="116"/>
      <c r="BM25" s="115"/>
      <c r="BN25" s="116"/>
      <c r="BO25" s="116"/>
      <c r="BP25" s="116"/>
      <c r="BQ25" s="116"/>
      <c r="BR25" s="116"/>
      <c r="BS25" s="116"/>
      <c r="BT25" s="116"/>
      <c r="BU25" s="116"/>
      <c r="BV25" s="116"/>
      <c r="BW25" s="116"/>
      <c r="BX25" s="116"/>
      <c r="BY25" s="115"/>
      <c r="BZ25" s="116"/>
      <c r="CA25" s="116"/>
      <c r="CB25" s="116"/>
      <c r="CC25" s="116"/>
      <c r="CD25" s="116"/>
      <c r="CE25" s="116"/>
      <c r="CF25" s="116"/>
      <c r="CG25" s="116"/>
      <c r="CH25" s="116"/>
      <c r="CI25" s="116"/>
      <c r="CJ25" s="116"/>
      <c r="CK25" s="115"/>
      <c r="CL25" s="116"/>
      <c r="CM25" s="116"/>
      <c r="CN25" s="116"/>
      <c r="CO25" s="116"/>
      <c r="CP25" s="116"/>
      <c r="CQ25" s="116"/>
      <c r="CR25" s="116"/>
      <c r="CS25" s="116"/>
      <c r="CT25" s="116"/>
      <c r="CU25" s="116"/>
      <c r="CV25" s="116"/>
      <c r="CW25" s="115"/>
      <c r="CX25" s="116"/>
      <c r="CY25" s="116"/>
      <c r="CZ25" s="116"/>
      <c r="DA25" s="116"/>
      <c r="DB25" s="116"/>
      <c r="DC25" s="116"/>
      <c r="DD25" s="116"/>
      <c r="DE25" s="116"/>
      <c r="DF25" s="116"/>
      <c r="DG25" s="116"/>
      <c r="DH25" s="116"/>
      <c r="DI25" s="115"/>
      <c r="DJ25" s="116"/>
      <c r="DK25" s="116"/>
      <c r="DL25" s="116"/>
      <c r="DM25" s="116"/>
      <c r="DN25" s="116"/>
      <c r="DO25" s="116"/>
      <c r="DP25" s="116"/>
      <c r="DQ25" s="116"/>
      <c r="DR25" s="116"/>
      <c r="DS25" s="116"/>
      <c r="DT25" s="116"/>
      <c r="DU25" s="115"/>
      <c r="DV25" s="116"/>
      <c r="DW25" s="116"/>
      <c r="DX25" s="116"/>
      <c r="DY25" s="116"/>
      <c r="DZ25" s="116"/>
      <c r="EA25" s="116"/>
      <c r="EB25" s="116"/>
      <c r="EC25" s="116"/>
      <c r="ED25" s="116"/>
      <c r="EE25" s="116"/>
      <c r="EF25" s="116"/>
      <c r="EG25" s="115"/>
      <c r="EH25" s="116"/>
      <c r="EI25" s="116"/>
      <c r="EJ25" s="116"/>
      <c r="EK25" s="116"/>
      <c r="EL25" s="116"/>
      <c r="EM25" s="116"/>
      <c r="EN25" s="116"/>
      <c r="EO25" s="116"/>
      <c r="EP25" s="116"/>
      <c r="EQ25" s="116"/>
      <c r="ER25" s="116"/>
      <c r="ES25" s="115"/>
      <c r="ET25" s="116"/>
      <c r="EU25" s="116"/>
      <c r="EV25" s="116"/>
      <c r="EW25" s="116"/>
      <c r="EX25" s="116"/>
      <c r="EY25" s="116"/>
      <c r="EZ25" s="116"/>
      <c r="FA25" s="116"/>
      <c r="FB25" s="116"/>
      <c r="FC25" s="116"/>
      <c r="FD25" s="116"/>
      <c r="FE25" s="115"/>
      <c r="FF25" s="116"/>
      <c r="FG25" s="116"/>
      <c r="FH25" s="116"/>
      <c r="FI25" s="116"/>
      <c r="FJ25" s="116"/>
      <c r="FK25" s="116"/>
      <c r="FL25" s="116"/>
      <c r="FM25" s="116"/>
      <c r="FN25" s="116"/>
      <c r="FO25" s="116"/>
      <c r="FP25" s="116"/>
      <c r="FQ25" s="115"/>
      <c r="FR25" s="116"/>
      <c r="FS25" s="116"/>
      <c r="FT25" s="116"/>
      <c r="FU25" s="116"/>
      <c r="FV25" s="116"/>
      <c r="FW25" s="116"/>
      <c r="FX25" s="116"/>
      <c r="FY25" s="116"/>
      <c r="FZ25" s="116"/>
      <c r="GA25" s="116"/>
      <c r="GB25" s="116"/>
      <c r="GC25" s="115"/>
      <c r="GD25" s="116"/>
      <c r="GE25" s="116"/>
      <c r="GF25" s="116"/>
      <c r="GG25" s="116"/>
      <c r="GH25" s="116"/>
      <c r="GI25" s="116"/>
      <c r="GJ25" s="116"/>
      <c r="GK25" s="116"/>
      <c r="GL25" s="116"/>
      <c r="GM25" s="116"/>
      <c r="GN25" s="116"/>
      <c r="GO25" s="115"/>
      <c r="GP25" s="116"/>
      <c r="GQ25" s="116"/>
      <c r="GR25" s="116"/>
      <c r="GS25" s="116"/>
      <c r="GT25" s="116"/>
      <c r="GU25" s="116"/>
      <c r="GV25" s="116"/>
      <c r="GW25" s="116"/>
      <c r="GX25" s="116"/>
      <c r="GY25" s="116"/>
      <c r="GZ25" s="116"/>
      <c r="HA25" s="115"/>
      <c r="HB25" s="116"/>
      <c r="HC25" s="116"/>
      <c r="HD25" s="116"/>
      <c r="HE25" s="116"/>
      <c r="HF25" s="116"/>
      <c r="HG25" s="116"/>
      <c r="HH25" s="116"/>
      <c r="HI25" s="116"/>
      <c r="HJ25" s="116"/>
      <c r="HK25" s="116"/>
      <c r="HL25" s="116"/>
      <c r="HM25" s="115"/>
      <c r="HN25" s="116"/>
      <c r="HO25" s="116"/>
      <c r="HP25" s="116"/>
      <c r="HQ25" s="116"/>
      <c r="HR25" s="116"/>
      <c r="HS25" s="116"/>
      <c r="HT25" s="116"/>
      <c r="HU25" s="116"/>
      <c r="HV25" s="116"/>
      <c r="HW25" s="116"/>
      <c r="HX25" s="116"/>
      <c r="HY25" s="115"/>
      <c r="HZ25" s="116"/>
      <c r="IA25" s="116"/>
      <c r="IB25" s="116"/>
      <c r="IC25" s="116"/>
      <c r="ID25" s="116"/>
      <c r="IE25" s="116"/>
      <c r="IF25" s="116"/>
      <c r="IG25" s="116"/>
      <c r="IH25" s="116"/>
      <c r="II25" s="116"/>
      <c r="IJ25" s="116"/>
      <c r="IK25" s="115"/>
      <c r="IL25" s="116"/>
      <c r="IM25" s="116"/>
      <c r="IN25" s="116"/>
      <c r="IO25" s="116"/>
      <c r="IP25" s="116"/>
      <c r="IQ25" s="116"/>
      <c r="IR25" s="116"/>
      <c r="IS25" s="116"/>
      <c r="IT25" s="116"/>
      <c r="IU25" s="116"/>
      <c r="IV25" s="116"/>
      <c r="IW25" s="115"/>
      <c r="IX25" s="116"/>
      <c r="IY25" s="116"/>
      <c r="IZ25" s="116"/>
      <c r="JA25" s="116"/>
      <c r="JB25" s="116"/>
      <c r="JC25" s="116"/>
      <c r="JD25" s="116"/>
      <c r="JE25" s="116"/>
      <c r="JF25" s="116"/>
      <c r="JG25" s="116"/>
      <c r="JH25" s="116"/>
      <c r="JI25" s="115"/>
      <c r="JJ25" s="116"/>
      <c r="JK25" s="116"/>
      <c r="JL25" s="116"/>
      <c r="JM25" s="116"/>
      <c r="JN25" s="116"/>
      <c r="JO25" s="116"/>
      <c r="JP25" s="116"/>
      <c r="JQ25" s="116"/>
      <c r="JR25" s="116"/>
      <c r="JS25" s="116"/>
      <c r="JT25" s="116"/>
      <c r="JU25" s="115"/>
      <c r="JV25" s="116"/>
      <c r="JW25" s="116"/>
      <c r="JX25" s="116"/>
      <c r="JY25" s="116"/>
      <c r="JZ25" s="116"/>
      <c r="KA25" s="116"/>
      <c r="KB25" s="116"/>
      <c r="KC25" s="116"/>
      <c r="KD25" s="116"/>
      <c r="KE25" s="116"/>
      <c r="KF25" s="116"/>
      <c r="KG25" s="115"/>
      <c r="KH25" s="116"/>
      <c r="KI25" s="116"/>
      <c r="KJ25" s="116"/>
      <c r="KK25" s="116"/>
      <c r="KL25" s="116"/>
      <c r="KM25" s="116"/>
      <c r="KN25" s="116"/>
      <c r="KO25" s="116"/>
      <c r="KP25" s="116"/>
      <c r="KQ25" s="116"/>
      <c r="KR25" s="116"/>
      <c r="KS25" s="115"/>
      <c r="KT25" s="116"/>
      <c r="KU25" s="116"/>
      <c r="KV25" s="116"/>
      <c r="KW25" s="116"/>
      <c r="KX25" s="116"/>
      <c r="KY25" s="116"/>
      <c r="KZ25" s="116"/>
      <c r="LA25" s="116"/>
      <c r="LB25" s="116"/>
      <c r="LC25" s="116"/>
      <c r="LD25" s="116"/>
      <c r="LE25" s="115"/>
      <c r="LF25" s="116"/>
      <c r="LG25" s="116"/>
      <c r="LH25" s="116"/>
      <c r="LI25" s="116"/>
      <c r="LJ25" s="116"/>
      <c r="LK25" s="116"/>
      <c r="LL25" s="116"/>
      <c r="LM25" s="116"/>
      <c r="LN25" s="116"/>
      <c r="LO25" s="116"/>
      <c r="LP25" s="116"/>
      <c r="LQ25" s="115"/>
      <c r="LR25" s="116"/>
      <c r="LS25" s="116"/>
      <c r="LT25" s="116"/>
      <c r="LU25" s="116"/>
      <c r="LV25" s="116"/>
      <c r="LW25" s="116"/>
      <c r="LX25" s="116"/>
      <c r="LY25" s="116"/>
      <c r="LZ25" s="116"/>
      <c r="MA25" s="116"/>
      <c r="MB25" s="116"/>
      <c r="MC25" s="115"/>
      <c r="MD25" s="116"/>
      <c r="ME25" s="116"/>
      <c r="MF25" s="116"/>
      <c r="MG25" s="116"/>
      <c r="MH25" s="116"/>
      <c r="MI25" s="116"/>
      <c r="MJ25" s="116"/>
      <c r="MK25" s="116"/>
      <c r="ML25" s="116"/>
      <c r="MM25" s="116"/>
      <c r="MN25" s="116"/>
      <c r="MO25" s="115"/>
      <c r="MP25" s="116"/>
      <c r="MQ25" s="116"/>
      <c r="MR25" s="116"/>
      <c r="MS25" s="116"/>
      <c r="MT25" s="116"/>
      <c r="MU25" s="116"/>
      <c r="MV25" s="116"/>
      <c r="MW25" s="116"/>
      <c r="MX25" s="116"/>
      <c r="MY25" s="116"/>
      <c r="MZ25" s="116"/>
      <c r="NA25" s="115"/>
      <c r="NB25" s="116"/>
      <c r="NC25" s="116"/>
      <c r="ND25" s="116"/>
      <c r="NE25" s="116"/>
      <c r="NF25" s="116"/>
      <c r="NG25" s="116"/>
      <c r="NH25" s="116"/>
      <c r="NI25" s="116"/>
      <c r="NJ25" s="116"/>
      <c r="NK25" s="116"/>
      <c r="NL25" s="116"/>
      <c r="NM25" s="115"/>
      <c r="NN25" s="116"/>
      <c r="NO25" s="116"/>
      <c r="NP25" s="116"/>
      <c r="NQ25" s="116"/>
      <c r="NR25" s="116"/>
      <c r="NS25" s="116"/>
      <c r="NT25" s="116"/>
      <c r="NU25" s="116"/>
      <c r="NV25" s="116"/>
      <c r="NW25" s="116"/>
      <c r="NX25" s="116"/>
      <c r="NY25" s="115"/>
      <c r="NZ25" s="116"/>
      <c r="OA25" s="116"/>
      <c r="OB25" s="116"/>
      <c r="OC25" s="116"/>
      <c r="OD25" s="116"/>
      <c r="OE25" s="116"/>
      <c r="OF25" s="116"/>
      <c r="OG25" s="116"/>
      <c r="OH25" s="116"/>
      <c r="OI25" s="116"/>
      <c r="OJ25" s="116"/>
      <c r="OK25" s="115"/>
      <c r="OL25" s="116"/>
      <c r="OM25" s="116"/>
      <c r="ON25" s="116"/>
      <c r="OO25" s="116"/>
      <c r="OP25" s="116"/>
      <c r="OQ25" s="116"/>
      <c r="OR25" s="116"/>
      <c r="OS25" s="116"/>
      <c r="OT25" s="116"/>
      <c r="OU25" s="116"/>
      <c r="OV25" s="116"/>
      <c r="OW25" s="115"/>
      <c r="OX25" s="116"/>
      <c r="OY25" s="116"/>
      <c r="OZ25" s="116"/>
      <c r="PA25" s="116"/>
      <c r="PB25" s="116"/>
      <c r="PC25" s="116"/>
      <c r="PD25" s="116"/>
      <c r="PE25" s="116"/>
      <c r="PF25" s="116"/>
      <c r="PG25" s="116"/>
      <c r="PH25" s="116"/>
      <c r="PI25" s="115"/>
    </row>
    <row r="26" spans="2:425">
      <c r="B26" s="55" t="s">
        <v>126</v>
      </c>
      <c r="C26" s="88" t="s">
        <v>127</v>
      </c>
      <c r="D26" s="89" t="s">
        <v>118</v>
      </c>
      <c r="E26" s="90">
        <v>23</v>
      </c>
      <c r="F26" s="90">
        <f t="shared" ref="F26:AM26" si="523">F40</f>
        <v>39</v>
      </c>
      <c r="G26" s="90">
        <f t="shared" si="523"/>
        <v>33</v>
      </c>
      <c r="H26" s="90">
        <f t="shared" si="523"/>
        <v>38</v>
      </c>
      <c r="I26" s="90">
        <f t="shared" si="523"/>
        <v>23</v>
      </c>
      <c r="J26" s="90">
        <f t="shared" si="523"/>
        <v>26</v>
      </c>
      <c r="K26" s="90">
        <f t="shared" si="523"/>
        <v>35</v>
      </c>
      <c r="L26" s="90">
        <f t="shared" si="523"/>
        <v>26</v>
      </c>
      <c r="M26" s="90">
        <f t="shared" si="523"/>
        <v>24</v>
      </c>
      <c r="N26" s="90">
        <f t="shared" si="523"/>
        <v>42</v>
      </c>
      <c r="O26" s="90">
        <f t="shared" si="523"/>
        <v>31</v>
      </c>
      <c r="P26" s="90">
        <f t="shared" si="523"/>
        <v>23</v>
      </c>
      <c r="Q26" s="90">
        <f t="shared" si="523"/>
        <v>23</v>
      </c>
      <c r="R26" s="90">
        <f t="shared" si="523"/>
        <v>36</v>
      </c>
      <c r="S26" s="90">
        <f t="shared" si="523"/>
        <v>32</v>
      </c>
      <c r="T26" s="90">
        <f t="shared" si="523"/>
        <v>45</v>
      </c>
      <c r="U26" s="90">
        <f t="shared" si="523"/>
        <v>30</v>
      </c>
      <c r="V26" s="90">
        <f t="shared" si="523"/>
        <v>25</v>
      </c>
      <c r="W26" s="90">
        <f t="shared" si="523"/>
        <v>36</v>
      </c>
      <c r="X26" s="90">
        <f t="shared" si="523"/>
        <v>36</v>
      </c>
      <c r="Y26" s="90">
        <f t="shared" si="523"/>
        <v>28</v>
      </c>
      <c r="Z26" s="90">
        <f t="shared" si="523"/>
        <v>33</v>
      </c>
      <c r="AA26" s="90">
        <f t="shared" si="523"/>
        <v>34</v>
      </c>
      <c r="AB26" s="90">
        <f t="shared" si="523"/>
        <v>39</v>
      </c>
      <c r="AC26" s="90">
        <f t="shared" si="523"/>
        <v>20</v>
      </c>
      <c r="AD26" s="91">
        <f t="shared" si="523"/>
        <v>45</v>
      </c>
      <c r="AE26" s="91">
        <f t="shared" si="523"/>
        <v>39</v>
      </c>
      <c r="AF26" s="91">
        <f t="shared" si="523"/>
        <v>50</v>
      </c>
      <c r="AG26" s="91">
        <f t="shared" si="523"/>
        <v>29</v>
      </c>
      <c r="AH26" s="91">
        <f t="shared" si="523"/>
        <v>33</v>
      </c>
      <c r="AI26" s="91">
        <f t="shared" si="523"/>
        <v>23</v>
      </c>
      <c r="AJ26" s="91">
        <f t="shared" si="523"/>
        <v>31</v>
      </c>
      <c r="AK26" s="91">
        <f t="shared" si="523"/>
        <v>30</v>
      </c>
      <c r="AL26" s="91">
        <f t="shared" si="523"/>
        <v>37</v>
      </c>
      <c r="AM26" s="91">
        <f t="shared" si="523"/>
        <v>28</v>
      </c>
      <c r="AN26" s="92"/>
      <c r="AO26" s="86">
        <f t="shared" ref="AO26:CZ26" si="524">AO40</f>
        <v>28</v>
      </c>
      <c r="AP26" s="90">
        <f t="shared" si="524"/>
        <v>54</v>
      </c>
      <c r="AQ26" s="90">
        <f t="shared" si="524"/>
        <v>20</v>
      </c>
      <c r="AR26" s="90">
        <f t="shared" si="524"/>
        <v>56</v>
      </c>
      <c r="AS26" s="90">
        <f t="shared" si="524"/>
        <v>27</v>
      </c>
      <c r="AT26" s="90">
        <f t="shared" si="524"/>
        <v>33</v>
      </c>
      <c r="AU26" s="90">
        <f t="shared" si="524"/>
        <v>49</v>
      </c>
      <c r="AV26" s="90">
        <f t="shared" si="524"/>
        <v>44</v>
      </c>
      <c r="AW26" s="90">
        <f t="shared" si="524"/>
        <v>29</v>
      </c>
      <c r="AX26" s="90">
        <f t="shared" si="524"/>
        <v>29</v>
      </c>
      <c r="AY26" s="90">
        <f t="shared" si="524"/>
        <v>38</v>
      </c>
      <c r="AZ26" s="90">
        <f t="shared" si="524"/>
        <v>33</v>
      </c>
      <c r="BA26" s="94">
        <f t="shared" si="524"/>
        <v>24</v>
      </c>
      <c r="BB26" s="90">
        <f t="shared" si="524"/>
        <v>52</v>
      </c>
      <c r="BC26" s="90">
        <f t="shared" si="524"/>
        <v>33</v>
      </c>
      <c r="BD26" s="90">
        <f t="shared" si="524"/>
        <v>53</v>
      </c>
      <c r="BE26" s="90">
        <f t="shared" si="524"/>
        <v>29</v>
      </c>
      <c r="BF26" s="90">
        <f t="shared" si="524"/>
        <v>36</v>
      </c>
      <c r="BG26" s="90">
        <f t="shared" si="524"/>
        <v>37</v>
      </c>
      <c r="BH26" s="90">
        <f t="shared" si="524"/>
        <v>31</v>
      </c>
      <c r="BI26" s="90">
        <f t="shared" si="524"/>
        <v>0</v>
      </c>
      <c r="BJ26" s="90">
        <f t="shared" si="524"/>
        <v>0</v>
      </c>
      <c r="BK26" s="90">
        <f t="shared" si="524"/>
        <v>0</v>
      </c>
      <c r="BL26" s="90">
        <f t="shared" si="524"/>
        <v>0</v>
      </c>
      <c r="BM26" s="94">
        <f t="shared" si="524"/>
        <v>0</v>
      </c>
      <c r="BN26" s="90">
        <f t="shared" si="524"/>
        <v>0</v>
      </c>
      <c r="BO26" s="90">
        <f t="shared" si="524"/>
        <v>0</v>
      </c>
      <c r="BP26" s="90">
        <f t="shared" si="524"/>
        <v>0</v>
      </c>
      <c r="BQ26" s="90">
        <f t="shared" si="524"/>
        <v>0</v>
      </c>
      <c r="BR26" s="90">
        <f t="shared" si="524"/>
        <v>0</v>
      </c>
      <c r="BS26" s="90">
        <f t="shared" si="524"/>
        <v>0</v>
      </c>
      <c r="BT26" s="90">
        <f t="shared" si="524"/>
        <v>0</v>
      </c>
      <c r="BU26" s="90">
        <f t="shared" si="524"/>
        <v>0</v>
      </c>
      <c r="BV26" s="90">
        <f t="shared" si="524"/>
        <v>0</v>
      </c>
      <c r="BW26" s="90">
        <f t="shared" si="524"/>
        <v>0</v>
      </c>
      <c r="BX26" s="90">
        <f t="shared" si="524"/>
        <v>0</v>
      </c>
      <c r="BY26" s="94">
        <f t="shared" si="524"/>
        <v>0</v>
      </c>
      <c r="BZ26" s="90">
        <f t="shared" si="524"/>
        <v>0</v>
      </c>
      <c r="CA26" s="90">
        <f t="shared" si="524"/>
        <v>0</v>
      </c>
      <c r="CB26" s="90">
        <f t="shared" si="524"/>
        <v>0</v>
      </c>
      <c r="CC26" s="90">
        <f t="shared" si="524"/>
        <v>0</v>
      </c>
      <c r="CD26" s="90">
        <f t="shared" si="524"/>
        <v>0</v>
      </c>
      <c r="CE26" s="90">
        <f t="shared" si="524"/>
        <v>0</v>
      </c>
      <c r="CF26" s="90">
        <f t="shared" si="524"/>
        <v>0</v>
      </c>
      <c r="CG26" s="90">
        <f t="shared" si="524"/>
        <v>0</v>
      </c>
      <c r="CH26" s="90">
        <f t="shared" si="524"/>
        <v>0</v>
      </c>
      <c r="CI26" s="90">
        <f t="shared" si="524"/>
        <v>0</v>
      </c>
      <c r="CJ26" s="90">
        <f t="shared" si="524"/>
        <v>0</v>
      </c>
      <c r="CK26" s="94">
        <f t="shared" si="524"/>
        <v>0</v>
      </c>
      <c r="CL26" s="90">
        <f t="shared" si="524"/>
        <v>0</v>
      </c>
      <c r="CM26" s="90">
        <f t="shared" si="524"/>
        <v>0</v>
      </c>
      <c r="CN26" s="90">
        <f t="shared" si="524"/>
        <v>0</v>
      </c>
      <c r="CO26" s="90">
        <f t="shared" si="524"/>
        <v>0</v>
      </c>
      <c r="CP26" s="90">
        <f t="shared" si="524"/>
        <v>0</v>
      </c>
      <c r="CQ26" s="90">
        <f t="shared" si="524"/>
        <v>0</v>
      </c>
      <c r="CR26" s="90">
        <f t="shared" si="524"/>
        <v>0</v>
      </c>
      <c r="CS26" s="90">
        <f t="shared" si="524"/>
        <v>0</v>
      </c>
      <c r="CT26" s="90">
        <f t="shared" si="524"/>
        <v>0</v>
      </c>
      <c r="CU26" s="90">
        <f t="shared" si="524"/>
        <v>0</v>
      </c>
      <c r="CV26" s="90">
        <f t="shared" si="524"/>
        <v>0</v>
      </c>
      <c r="CW26" s="94">
        <f t="shared" si="524"/>
        <v>0</v>
      </c>
      <c r="CX26" s="90">
        <f t="shared" si="524"/>
        <v>43</v>
      </c>
      <c r="CY26" s="90">
        <f t="shared" si="524"/>
        <v>31</v>
      </c>
      <c r="CZ26" s="90">
        <f t="shared" si="524"/>
        <v>31</v>
      </c>
      <c r="DA26" s="90">
        <f t="shared" ref="DA26:FL26" si="525">DA40</f>
        <v>39</v>
      </c>
      <c r="DB26" s="90">
        <f t="shared" si="525"/>
        <v>25</v>
      </c>
      <c r="DC26" s="90">
        <f t="shared" si="525"/>
        <v>45</v>
      </c>
      <c r="DD26" s="90">
        <f t="shared" si="525"/>
        <v>27</v>
      </c>
      <c r="DE26" s="90">
        <f t="shared" si="525"/>
        <v>22</v>
      </c>
      <c r="DF26" s="90">
        <f t="shared" si="525"/>
        <v>28</v>
      </c>
      <c r="DG26" s="90">
        <f t="shared" si="525"/>
        <v>23</v>
      </c>
      <c r="DH26" s="90">
        <f t="shared" si="525"/>
        <v>25</v>
      </c>
      <c r="DI26" s="94">
        <f t="shared" si="525"/>
        <v>14</v>
      </c>
      <c r="DJ26" s="90">
        <f t="shared" si="525"/>
        <v>50</v>
      </c>
      <c r="DK26" s="90">
        <f t="shared" si="525"/>
        <v>25</v>
      </c>
      <c r="DL26" s="90">
        <f t="shared" si="525"/>
        <v>45</v>
      </c>
      <c r="DM26" s="90">
        <f t="shared" si="525"/>
        <v>23</v>
      </c>
      <c r="DN26" s="90">
        <f t="shared" si="525"/>
        <v>26</v>
      </c>
      <c r="DO26" s="90">
        <f t="shared" si="525"/>
        <v>29</v>
      </c>
      <c r="DP26" s="90">
        <f t="shared" si="525"/>
        <v>32</v>
      </c>
      <c r="DQ26" s="90">
        <f t="shared" si="525"/>
        <v>18</v>
      </c>
      <c r="DR26" s="90">
        <f t="shared" si="525"/>
        <v>24</v>
      </c>
      <c r="DS26" s="90">
        <f t="shared" si="525"/>
        <v>27</v>
      </c>
      <c r="DT26" s="90">
        <f t="shared" si="525"/>
        <v>24</v>
      </c>
      <c r="DU26" s="94">
        <f t="shared" si="525"/>
        <v>13</v>
      </c>
      <c r="DV26" s="90">
        <f t="shared" si="525"/>
        <v>38</v>
      </c>
      <c r="DW26" s="90">
        <f t="shared" si="525"/>
        <v>30</v>
      </c>
      <c r="DX26" s="90">
        <f t="shared" si="525"/>
        <v>40</v>
      </c>
      <c r="DY26" s="90">
        <f t="shared" si="525"/>
        <v>22</v>
      </c>
      <c r="DZ26" s="90">
        <f t="shared" si="525"/>
        <v>22</v>
      </c>
      <c r="EA26" s="90">
        <f t="shared" si="525"/>
        <v>30</v>
      </c>
      <c r="EB26" s="90">
        <f t="shared" si="525"/>
        <v>34</v>
      </c>
      <c r="EC26" s="90">
        <f t="shared" si="525"/>
        <v>18</v>
      </c>
      <c r="ED26" s="90">
        <f t="shared" si="525"/>
        <v>39</v>
      </c>
      <c r="EE26" s="90">
        <f t="shared" si="525"/>
        <v>34</v>
      </c>
      <c r="EF26" s="90">
        <f t="shared" si="525"/>
        <v>18</v>
      </c>
      <c r="EG26" s="94">
        <f t="shared" si="525"/>
        <v>12</v>
      </c>
      <c r="EH26" s="90">
        <f t="shared" si="525"/>
        <v>45</v>
      </c>
      <c r="EI26" s="90">
        <f t="shared" si="525"/>
        <v>28</v>
      </c>
      <c r="EJ26" s="90">
        <f t="shared" si="525"/>
        <v>46</v>
      </c>
      <c r="EK26" s="90">
        <f t="shared" si="525"/>
        <v>24</v>
      </c>
      <c r="EL26" s="90">
        <f t="shared" si="525"/>
        <v>31</v>
      </c>
      <c r="EM26" s="90">
        <f t="shared" si="525"/>
        <v>30</v>
      </c>
      <c r="EN26" s="90">
        <f t="shared" si="525"/>
        <v>36</v>
      </c>
      <c r="EO26" s="90">
        <f t="shared" si="525"/>
        <v>23</v>
      </c>
      <c r="EP26" s="90">
        <f t="shared" si="525"/>
        <v>31</v>
      </c>
      <c r="EQ26" s="90">
        <f t="shared" si="525"/>
        <v>28</v>
      </c>
      <c r="ER26" s="90">
        <f t="shared" si="525"/>
        <v>19</v>
      </c>
      <c r="ES26" s="94">
        <f t="shared" si="525"/>
        <v>10</v>
      </c>
      <c r="ET26" s="90">
        <f t="shared" si="525"/>
        <v>48</v>
      </c>
      <c r="EU26" s="90">
        <f t="shared" si="525"/>
        <v>35</v>
      </c>
      <c r="EV26" s="90">
        <f t="shared" si="525"/>
        <v>47</v>
      </c>
      <c r="EW26" s="90">
        <f t="shared" si="525"/>
        <v>28</v>
      </c>
      <c r="EX26" s="90">
        <f t="shared" si="525"/>
        <v>26</v>
      </c>
      <c r="EY26" s="90">
        <f t="shared" si="525"/>
        <v>29</v>
      </c>
      <c r="EZ26" s="90">
        <f t="shared" si="525"/>
        <v>23</v>
      </c>
      <c r="FA26" s="90">
        <f t="shared" si="525"/>
        <v>23</v>
      </c>
      <c r="FB26" s="90">
        <f t="shared" si="525"/>
        <v>30</v>
      </c>
      <c r="FC26" s="90">
        <f t="shared" si="525"/>
        <v>23</v>
      </c>
      <c r="FD26" s="90">
        <f t="shared" si="525"/>
        <v>23</v>
      </c>
      <c r="FE26" s="94">
        <f t="shared" si="525"/>
        <v>9</v>
      </c>
      <c r="FF26" s="90">
        <f t="shared" si="525"/>
        <v>53</v>
      </c>
      <c r="FG26" s="90">
        <f t="shared" si="525"/>
        <v>22</v>
      </c>
      <c r="FH26" s="90">
        <f t="shared" si="525"/>
        <v>47</v>
      </c>
      <c r="FI26" s="90">
        <f t="shared" si="525"/>
        <v>23</v>
      </c>
      <c r="FJ26" s="90">
        <f t="shared" si="525"/>
        <v>21</v>
      </c>
      <c r="FK26" s="90">
        <f t="shared" si="525"/>
        <v>31</v>
      </c>
      <c r="FL26" s="90">
        <f t="shared" si="525"/>
        <v>30</v>
      </c>
      <c r="FM26" s="90">
        <f t="shared" ref="FM26:HA26" si="526">FM40</f>
        <v>19</v>
      </c>
      <c r="FN26" s="90">
        <f t="shared" si="526"/>
        <v>24</v>
      </c>
      <c r="FO26" s="90">
        <f t="shared" si="526"/>
        <v>18</v>
      </c>
      <c r="FP26" s="90">
        <f t="shared" si="526"/>
        <v>17</v>
      </c>
      <c r="FQ26" s="94">
        <f t="shared" si="526"/>
        <v>10</v>
      </c>
      <c r="FR26" s="90">
        <f t="shared" si="526"/>
        <v>46</v>
      </c>
      <c r="FS26" s="90">
        <f t="shared" si="526"/>
        <v>15</v>
      </c>
      <c r="FT26" s="90">
        <f t="shared" si="526"/>
        <v>33</v>
      </c>
      <c r="FU26" s="90">
        <f t="shared" si="526"/>
        <v>18</v>
      </c>
      <c r="FV26" s="90">
        <f t="shared" si="526"/>
        <v>20</v>
      </c>
      <c r="FW26" s="90">
        <f t="shared" si="526"/>
        <v>29</v>
      </c>
      <c r="FX26" s="90">
        <f t="shared" si="526"/>
        <v>24</v>
      </c>
      <c r="FY26" s="90">
        <f t="shared" si="526"/>
        <v>18</v>
      </c>
      <c r="FZ26" s="90">
        <f t="shared" si="526"/>
        <v>19</v>
      </c>
      <c r="GA26" s="90">
        <f t="shared" si="526"/>
        <v>18</v>
      </c>
      <c r="GB26" s="90">
        <f t="shared" si="526"/>
        <v>26</v>
      </c>
      <c r="GC26" s="94">
        <f t="shared" si="526"/>
        <v>10</v>
      </c>
      <c r="GD26" s="90">
        <f t="shared" si="526"/>
        <v>29</v>
      </c>
      <c r="GE26" s="90">
        <f t="shared" si="526"/>
        <v>25</v>
      </c>
      <c r="GF26" s="90">
        <f t="shared" si="526"/>
        <v>36</v>
      </c>
      <c r="GG26" s="90">
        <f t="shared" si="526"/>
        <v>24</v>
      </c>
      <c r="GH26" s="90">
        <f t="shared" si="526"/>
        <v>22</v>
      </c>
      <c r="GI26" s="90">
        <f t="shared" si="526"/>
        <v>27</v>
      </c>
      <c r="GJ26" s="90">
        <f t="shared" si="526"/>
        <v>26</v>
      </c>
      <c r="GK26" s="90">
        <f t="shared" si="526"/>
        <v>30</v>
      </c>
      <c r="GL26" s="90">
        <f t="shared" si="526"/>
        <v>30</v>
      </c>
      <c r="GM26" s="90">
        <f t="shared" si="526"/>
        <v>37</v>
      </c>
      <c r="GN26" s="90">
        <f t="shared" si="526"/>
        <v>25</v>
      </c>
      <c r="GO26" s="94">
        <f t="shared" si="526"/>
        <v>13</v>
      </c>
      <c r="GP26" s="90">
        <f t="shared" si="526"/>
        <v>37</v>
      </c>
      <c r="GQ26" s="90">
        <f t="shared" si="526"/>
        <v>34</v>
      </c>
      <c r="GR26" s="90">
        <f t="shared" si="526"/>
        <v>28</v>
      </c>
      <c r="GS26" s="90">
        <f t="shared" si="526"/>
        <v>29</v>
      </c>
      <c r="GT26" s="90">
        <f t="shared" si="526"/>
        <v>21</v>
      </c>
      <c r="GU26" s="90">
        <f t="shared" si="526"/>
        <v>47</v>
      </c>
      <c r="GV26" s="90">
        <f t="shared" si="526"/>
        <v>15</v>
      </c>
      <c r="GW26" s="90">
        <f t="shared" si="526"/>
        <v>15</v>
      </c>
      <c r="GX26" s="90">
        <f t="shared" si="526"/>
        <v>19</v>
      </c>
      <c r="GY26" s="90">
        <f t="shared" si="526"/>
        <v>24</v>
      </c>
      <c r="GZ26" s="90">
        <f t="shared" si="526"/>
        <v>20</v>
      </c>
      <c r="HA26" s="94">
        <f t="shared" si="526"/>
        <v>16</v>
      </c>
      <c r="HB26" s="90">
        <f t="shared" ref="HB26:JM26" si="527">HB40</f>
        <v>29</v>
      </c>
      <c r="HC26" s="90">
        <f t="shared" si="527"/>
        <v>20</v>
      </c>
      <c r="HD26" s="90">
        <f t="shared" si="527"/>
        <v>37</v>
      </c>
      <c r="HE26" s="90">
        <f t="shared" si="527"/>
        <v>16</v>
      </c>
      <c r="HF26" s="90">
        <f t="shared" si="527"/>
        <v>22</v>
      </c>
      <c r="HG26" s="90">
        <f t="shared" si="527"/>
        <v>22</v>
      </c>
      <c r="HH26" s="90">
        <f t="shared" si="527"/>
        <v>17</v>
      </c>
      <c r="HI26" s="90">
        <f t="shared" si="527"/>
        <v>18</v>
      </c>
      <c r="HJ26" s="90">
        <f t="shared" si="527"/>
        <v>18</v>
      </c>
      <c r="HK26" s="90">
        <f t="shared" si="527"/>
        <v>18</v>
      </c>
      <c r="HL26" s="90">
        <f t="shared" si="527"/>
        <v>18</v>
      </c>
      <c r="HM26" s="94">
        <f t="shared" si="527"/>
        <v>12</v>
      </c>
      <c r="HN26" s="90">
        <f t="shared" si="527"/>
        <v>23</v>
      </c>
      <c r="HO26" s="90">
        <f t="shared" si="527"/>
        <v>18</v>
      </c>
      <c r="HP26" s="90">
        <f t="shared" si="527"/>
        <v>21</v>
      </c>
      <c r="HQ26" s="90">
        <f t="shared" si="527"/>
        <v>17</v>
      </c>
      <c r="HR26" s="90">
        <f t="shared" si="527"/>
        <v>17</v>
      </c>
      <c r="HS26" s="90">
        <f t="shared" si="527"/>
        <v>17</v>
      </c>
      <c r="HT26" s="90">
        <f t="shared" si="527"/>
        <v>19</v>
      </c>
      <c r="HU26" s="90">
        <f t="shared" si="527"/>
        <v>16</v>
      </c>
      <c r="HV26" s="90">
        <f t="shared" si="527"/>
        <v>19</v>
      </c>
      <c r="HW26" s="90">
        <f t="shared" si="527"/>
        <v>22</v>
      </c>
      <c r="HX26" s="90">
        <f t="shared" si="527"/>
        <v>22</v>
      </c>
      <c r="HY26" s="94">
        <f t="shared" si="527"/>
        <v>9</v>
      </c>
      <c r="HZ26" s="90">
        <f t="shared" si="527"/>
        <v>25</v>
      </c>
      <c r="IA26" s="90">
        <f t="shared" si="527"/>
        <v>18</v>
      </c>
      <c r="IB26" s="90">
        <f t="shared" si="527"/>
        <v>31</v>
      </c>
      <c r="IC26" s="90">
        <f t="shared" si="527"/>
        <v>20</v>
      </c>
      <c r="ID26" s="90">
        <f t="shared" si="527"/>
        <v>9</v>
      </c>
      <c r="IE26" s="90">
        <f t="shared" si="527"/>
        <v>27</v>
      </c>
      <c r="IF26" s="90">
        <f t="shared" si="527"/>
        <v>19</v>
      </c>
      <c r="IG26" s="90">
        <f t="shared" si="527"/>
        <v>19</v>
      </c>
      <c r="IH26" s="90">
        <f t="shared" si="527"/>
        <v>22</v>
      </c>
      <c r="II26" s="90">
        <f t="shared" si="527"/>
        <v>22</v>
      </c>
      <c r="IJ26" s="90">
        <f t="shared" si="527"/>
        <v>19</v>
      </c>
      <c r="IK26" s="94">
        <f t="shared" si="527"/>
        <v>17</v>
      </c>
      <c r="IL26" s="90">
        <f t="shared" si="527"/>
        <v>18</v>
      </c>
      <c r="IM26" s="90">
        <f t="shared" si="527"/>
        <v>23</v>
      </c>
      <c r="IN26" s="90">
        <f t="shared" si="527"/>
        <v>27</v>
      </c>
      <c r="IO26" s="90">
        <f t="shared" si="527"/>
        <v>21</v>
      </c>
      <c r="IP26" s="90">
        <f t="shared" si="527"/>
        <v>21</v>
      </c>
      <c r="IQ26" s="90">
        <f t="shared" si="527"/>
        <v>19</v>
      </c>
      <c r="IR26" s="90">
        <f t="shared" si="527"/>
        <v>28</v>
      </c>
      <c r="IS26" s="90">
        <f t="shared" si="527"/>
        <v>17</v>
      </c>
      <c r="IT26" s="90">
        <f t="shared" si="527"/>
        <v>21</v>
      </c>
      <c r="IU26" s="90">
        <f t="shared" si="527"/>
        <v>19</v>
      </c>
      <c r="IV26" s="90">
        <f t="shared" si="527"/>
        <v>16</v>
      </c>
      <c r="IW26" s="94">
        <f t="shared" si="527"/>
        <v>18</v>
      </c>
      <c r="IX26" s="90">
        <f t="shared" si="527"/>
        <v>25</v>
      </c>
      <c r="IY26" s="90">
        <f t="shared" si="527"/>
        <v>20</v>
      </c>
      <c r="IZ26" s="90">
        <f t="shared" si="527"/>
        <v>33</v>
      </c>
      <c r="JA26" s="90">
        <f t="shared" si="527"/>
        <v>16</v>
      </c>
      <c r="JB26" s="90">
        <f t="shared" si="527"/>
        <v>15</v>
      </c>
      <c r="JC26" s="90">
        <f t="shared" si="527"/>
        <v>24</v>
      </c>
      <c r="JD26" s="90">
        <f t="shared" si="527"/>
        <v>22</v>
      </c>
      <c r="JE26" s="90">
        <f t="shared" si="527"/>
        <v>16</v>
      </c>
      <c r="JF26" s="90">
        <f t="shared" si="527"/>
        <v>25</v>
      </c>
      <c r="JG26" s="90">
        <f t="shared" si="527"/>
        <v>21</v>
      </c>
      <c r="JH26" s="90">
        <f t="shared" si="527"/>
        <v>20</v>
      </c>
      <c r="JI26" s="94">
        <f t="shared" si="527"/>
        <v>8</v>
      </c>
      <c r="JJ26" s="90">
        <f t="shared" si="527"/>
        <v>23</v>
      </c>
      <c r="JK26" s="90">
        <f t="shared" si="527"/>
        <v>0</v>
      </c>
      <c r="JL26" s="90">
        <f t="shared" si="527"/>
        <v>0</v>
      </c>
      <c r="JM26" s="90">
        <f t="shared" si="527"/>
        <v>0</v>
      </c>
      <c r="JN26" s="90">
        <f t="shared" ref="JN26:LY26" si="528">JN40</f>
        <v>0</v>
      </c>
      <c r="JO26" s="90">
        <f t="shared" si="528"/>
        <v>0</v>
      </c>
      <c r="JP26" s="90">
        <f t="shared" si="528"/>
        <v>0</v>
      </c>
      <c r="JQ26" s="90">
        <f t="shared" si="528"/>
        <v>0</v>
      </c>
      <c r="JR26" s="90">
        <f t="shared" si="528"/>
        <v>0</v>
      </c>
      <c r="JS26" s="90">
        <f t="shared" si="528"/>
        <v>0</v>
      </c>
      <c r="JT26" s="90">
        <f t="shared" si="528"/>
        <v>0</v>
      </c>
      <c r="JU26" s="94">
        <f t="shared" si="528"/>
        <v>0</v>
      </c>
      <c r="JV26" s="90">
        <f t="shared" si="528"/>
        <v>0</v>
      </c>
      <c r="JW26" s="90">
        <f t="shared" si="528"/>
        <v>0</v>
      </c>
      <c r="JX26" s="90">
        <f t="shared" si="528"/>
        <v>0</v>
      </c>
      <c r="JY26" s="90">
        <f t="shared" si="528"/>
        <v>0</v>
      </c>
      <c r="JZ26" s="90">
        <f t="shared" si="528"/>
        <v>0</v>
      </c>
      <c r="KA26" s="90">
        <f t="shared" si="528"/>
        <v>0</v>
      </c>
      <c r="KB26" s="90">
        <f t="shared" si="528"/>
        <v>0</v>
      </c>
      <c r="KC26" s="90">
        <f t="shared" si="528"/>
        <v>0</v>
      </c>
      <c r="KD26" s="90">
        <f t="shared" si="528"/>
        <v>0</v>
      </c>
      <c r="KE26" s="90">
        <f t="shared" si="528"/>
        <v>0</v>
      </c>
      <c r="KF26" s="90">
        <f t="shared" si="528"/>
        <v>0</v>
      </c>
      <c r="KG26" s="94">
        <f t="shared" si="528"/>
        <v>0</v>
      </c>
      <c r="KH26" s="90">
        <f t="shared" si="528"/>
        <v>0</v>
      </c>
      <c r="KI26" s="90">
        <f t="shared" si="528"/>
        <v>0</v>
      </c>
      <c r="KJ26" s="90">
        <f t="shared" si="528"/>
        <v>0</v>
      </c>
      <c r="KK26" s="90">
        <f t="shared" si="528"/>
        <v>0</v>
      </c>
      <c r="KL26" s="90">
        <f t="shared" si="528"/>
        <v>0</v>
      </c>
      <c r="KM26" s="90">
        <f t="shared" si="528"/>
        <v>0</v>
      </c>
      <c r="KN26" s="90">
        <f t="shared" si="528"/>
        <v>0</v>
      </c>
      <c r="KO26" s="90">
        <f t="shared" si="528"/>
        <v>0</v>
      </c>
      <c r="KP26" s="90">
        <f t="shared" si="528"/>
        <v>0</v>
      </c>
      <c r="KQ26" s="90">
        <f t="shared" si="528"/>
        <v>0</v>
      </c>
      <c r="KR26" s="90">
        <f t="shared" si="528"/>
        <v>0</v>
      </c>
      <c r="KS26" s="94">
        <f t="shared" si="528"/>
        <v>0</v>
      </c>
      <c r="KT26" s="90">
        <f t="shared" si="528"/>
        <v>0</v>
      </c>
      <c r="KU26" s="90">
        <f t="shared" si="528"/>
        <v>0</v>
      </c>
      <c r="KV26" s="90">
        <f t="shared" si="528"/>
        <v>0</v>
      </c>
      <c r="KW26" s="90">
        <f t="shared" si="528"/>
        <v>0</v>
      </c>
      <c r="KX26" s="90">
        <f t="shared" si="528"/>
        <v>0</v>
      </c>
      <c r="KY26" s="90">
        <f t="shared" si="528"/>
        <v>0</v>
      </c>
      <c r="KZ26" s="90">
        <f t="shared" si="528"/>
        <v>0</v>
      </c>
      <c r="LA26" s="90">
        <f t="shared" si="528"/>
        <v>0</v>
      </c>
      <c r="LB26" s="90">
        <f t="shared" si="528"/>
        <v>0</v>
      </c>
      <c r="LC26" s="90">
        <f t="shared" si="528"/>
        <v>0</v>
      </c>
      <c r="LD26" s="90">
        <f t="shared" si="528"/>
        <v>0</v>
      </c>
      <c r="LE26" s="94">
        <f t="shared" si="528"/>
        <v>0</v>
      </c>
      <c r="LF26" s="90">
        <f t="shared" si="528"/>
        <v>0</v>
      </c>
      <c r="LG26" s="90">
        <f t="shared" si="528"/>
        <v>0</v>
      </c>
      <c r="LH26" s="90">
        <f t="shared" si="528"/>
        <v>0</v>
      </c>
      <c r="LI26" s="90">
        <f t="shared" si="528"/>
        <v>0</v>
      </c>
      <c r="LJ26" s="90">
        <f t="shared" si="528"/>
        <v>0</v>
      </c>
      <c r="LK26" s="90">
        <f t="shared" si="528"/>
        <v>0</v>
      </c>
      <c r="LL26" s="90">
        <f t="shared" si="528"/>
        <v>0</v>
      </c>
      <c r="LM26" s="90">
        <f t="shared" si="528"/>
        <v>0</v>
      </c>
      <c r="LN26" s="90">
        <f t="shared" si="528"/>
        <v>0</v>
      </c>
      <c r="LO26" s="90">
        <f t="shared" si="528"/>
        <v>0</v>
      </c>
      <c r="LP26" s="90">
        <f t="shared" si="528"/>
        <v>0</v>
      </c>
      <c r="LQ26" s="94">
        <f t="shared" si="528"/>
        <v>0</v>
      </c>
      <c r="LR26" s="90">
        <f t="shared" si="528"/>
        <v>0</v>
      </c>
      <c r="LS26" s="90">
        <f t="shared" si="528"/>
        <v>0</v>
      </c>
      <c r="LT26" s="90">
        <f t="shared" si="528"/>
        <v>0</v>
      </c>
      <c r="LU26" s="90">
        <f t="shared" si="528"/>
        <v>0</v>
      </c>
      <c r="LV26" s="90">
        <f t="shared" si="528"/>
        <v>0</v>
      </c>
      <c r="LW26" s="90">
        <f t="shared" si="528"/>
        <v>0</v>
      </c>
      <c r="LX26" s="90">
        <f t="shared" si="528"/>
        <v>0</v>
      </c>
      <c r="LY26" s="90">
        <f t="shared" si="528"/>
        <v>0</v>
      </c>
      <c r="LZ26" s="90">
        <f t="shared" ref="LZ26:OK26" si="529">LZ40</f>
        <v>0</v>
      </c>
      <c r="MA26" s="90">
        <f t="shared" si="529"/>
        <v>0</v>
      </c>
      <c r="MB26" s="90">
        <f t="shared" si="529"/>
        <v>0</v>
      </c>
      <c r="MC26" s="94">
        <f t="shared" si="529"/>
        <v>0</v>
      </c>
      <c r="MD26" s="90">
        <f t="shared" si="529"/>
        <v>0</v>
      </c>
      <c r="ME26" s="90">
        <f t="shared" si="529"/>
        <v>0</v>
      </c>
      <c r="MF26" s="90">
        <f t="shared" si="529"/>
        <v>0</v>
      </c>
      <c r="MG26" s="90">
        <f t="shared" si="529"/>
        <v>0</v>
      </c>
      <c r="MH26" s="90">
        <f t="shared" si="529"/>
        <v>0</v>
      </c>
      <c r="MI26" s="90">
        <f t="shared" si="529"/>
        <v>0</v>
      </c>
      <c r="MJ26" s="90">
        <f t="shared" si="529"/>
        <v>0</v>
      </c>
      <c r="MK26" s="90">
        <f t="shared" si="529"/>
        <v>0</v>
      </c>
      <c r="ML26" s="90">
        <f t="shared" si="529"/>
        <v>0</v>
      </c>
      <c r="MM26" s="90">
        <f t="shared" si="529"/>
        <v>0</v>
      </c>
      <c r="MN26" s="90">
        <f t="shared" si="529"/>
        <v>0</v>
      </c>
      <c r="MO26" s="94">
        <f t="shared" si="529"/>
        <v>0</v>
      </c>
      <c r="MP26" s="90">
        <f t="shared" si="529"/>
        <v>0</v>
      </c>
      <c r="MQ26" s="90">
        <f t="shared" si="529"/>
        <v>0</v>
      </c>
      <c r="MR26" s="90">
        <f t="shared" si="529"/>
        <v>0</v>
      </c>
      <c r="MS26" s="90">
        <f t="shared" si="529"/>
        <v>0</v>
      </c>
      <c r="MT26" s="90">
        <f t="shared" si="529"/>
        <v>0</v>
      </c>
      <c r="MU26" s="90">
        <f t="shared" si="529"/>
        <v>0</v>
      </c>
      <c r="MV26" s="90">
        <f t="shared" si="529"/>
        <v>0</v>
      </c>
      <c r="MW26" s="90">
        <f t="shared" si="529"/>
        <v>0</v>
      </c>
      <c r="MX26" s="90">
        <f t="shared" si="529"/>
        <v>0</v>
      </c>
      <c r="MY26" s="90">
        <f t="shared" si="529"/>
        <v>0</v>
      </c>
      <c r="MZ26" s="90">
        <f t="shared" si="529"/>
        <v>0</v>
      </c>
      <c r="NA26" s="94">
        <f t="shared" si="529"/>
        <v>0</v>
      </c>
      <c r="NB26" s="90">
        <f t="shared" si="529"/>
        <v>0</v>
      </c>
      <c r="NC26" s="90">
        <f t="shared" si="529"/>
        <v>0</v>
      </c>
      <c r="ND26" s="90">
        <f t="shared" si="529"/>
        <v>0</v>
      </c>
      <c r="NE26" s="90">
        <f t="shared" si="529"/>
        <v>0</v>
      </c>
      <c r="NF26" s="90">
        <f t="shared" si="529"/>
        <v>0</v>
      </c>
      <c r="NG26" s="90">
        <f t="shared" si="529"/>
        <v>0</v>
      </c>
      <c r="NH26" s="90">
        <f t="shared" si="529"/>
        <v>0</v>
      </c>
      <c r="NI26" s="90">
        <f t="shared" si="529"/>
        <v>0</v>
      </c>
      <c r="NJ26" s="90">
        <f t="shared" si="529"/>
        <v>0</v>
      </c>
      <c r="NK26" s="90">
        <f t="shared" si="529"/>
        <v>0</v>
      </c>
      <c r="NL26" s="90">
        <f t="shared" si="529"/>
        <v>0</v>
      </c>
      <c r="NM26" s="94">
        <f t="shared" si="529"/>
        <v>0</v>
      </c>
      <c r="NN26" s="90">
        <f t="shared" si="529"/>
        <v>0</v>
      </c>
      <c r="NO26" s="90">
        <f t="shared" si="529"/>
        <v>0</v>
      </c>
      <c r="NP26" s="90">
        <f t="shared" si="529"/>
        <v>0</v>
      </c>
      <c r="NQ26" s="90">
        <f t="shared" si="529"/>
        <v>0</v>
      </c>
      <c r="NR26" s="90">
        <f t="shared" si="529"/>
        <v>0</v>
      </c>
      <c r="NS26" s="90">
        <f t="shared" si="529"/>
        <v>0</v>
      </c>
      <c r="NT26" s="90">
        <f t="shared" si="529"/>
        <v>0</v>
      </c>
      <c r="NU26" s="90">
        <f t="shared" si="529"/>
        <v>0</v>
      </c>
      <c r="NV26" s="90">
        <f t="shared" si="529"/>
        <v>0</v>
      </c>
      <c r="NW26" s="90">
        <f t="shared" si="529"/>
        <v>0</v>
      </c>
      <c r="NX26" s="90">
        <f t="shared" si="529"/>
        <v>0</v>
      </c>
      <c r="NY26" s="94">
        <f t="shared" si="529"/>
        <v>0</v>
      </c>
      <c r="NZ26" s="90">
        <f t="shared" si="529"/>
        <v>0</v>
      </c>
      <c r="OA26" s="90">
        <f t="shared" si="529"/>
        <v>0</v>
      </c>
      <c r="OB26" s="90">
        <f t="shared" si="529"/>
        <v>0</v>
      </c>
      <c r="OC26" s="90">
        <f t="shared" si="529"/>
        <v>0</v>
      </c>
      <c r="OD26" s="90">
        <f t="shared" si="529"/>
        <v>0</v>
      </c>
      <c r="OE26" s="90">
        <f t="shared" si="529"/>
        <v>0</v>
      </c>
      <c r="OF26" s="90">
        <f t="shared" si="529"/>
        <v>0</v>
      </c>
      <c r="OG26" s="90">
        <f t="shared" si="529"/>
        <v>0</v>
      </c>
      <c r="OH26" s="90">
        <f t="shared" si="529"/>
        <v>0</v>
      </c>
      <c r="OI26" s="90">
        <f t="shared" si="529"/>
        <v>0</v>
      </c>
      <c r="OJ26" s="90">
        <f t="shared" si="529"/>
        <v>0</v>
      </c>
      <c r="OK26" s="94">
        <f t="shared" si="529"/>
        <v>0</v>
      </c>
      <c r="OL26" s="90">
        <f t="shared" ref="OL26:PI26" si="530">OL40</f>
        <v>0</v>
      </c>
      <c r="OM26" s="90">
        <f t="shared" si="530"/>
        <v>0</v>
      </c>
      <c r="ON26" s="90">
        <f t="shared" si="530"/>
        <v>0</v>
      </c>
      <c r="OO26" s="90">
        <f t="shared" si="530"/>
        <v>0</v>
      </c>
      <c r="OP26" s="90">
        <f t="shared" si="530"/>
        <v>0</v>
      </c>
      <c r="OQ26" s="90">
        <f t="shared" si="530"/>
        <v>0</v>
      </c>
      <c r="OR26" s="90">
        <f t="shared" si="530"/>
        <v>0</v>
      </c>
      <c r="OS26" s="90">
        <f t="shared" si="530"/>
        <v>0</v>
      </c>
      <c r="OT26" s="90">
        <f t="shared" si="530"/>
        <v>0</v>
      </c>
      <c r="OU26" s="90">
        <f t="shared" si="530"/>
        <v>0</v>
      </c>
      <c r="OV26" s="90">
        <f t="shared" si="530"/>
        <v>0</v>
      </c>
      <c r="OW26" s="94">
        <f t="shared" si="530"/>
        <v>0</v>
      </c>
      <c r="OX26" s="90">
        <f t="shared" si="530"/>
        <v>0</v>
      </c>
      <c r="OY26" s="90">
        <f t="shared" si="530"/>
        <v>0</v>
      </c>
      <c r="OZ26" s="90">
        <f t="shared" si="530"/>
        <v>0</v>
      </c>
      <c r="PA26" s="90">
        <f t="shared" si="530"/>
        <v>0</v>
      </c>
      <c r="PB26" s="90">
        <f t="shared" si="530"/>
        <v>0</v>
      </c>
      <c r="PC26" s="90">
        <f t="shared" si="530"/>
        <v>0</v>
      </c>
      <c r="PD26" s="90">
        <f t="shared" si="530"/>
        <v>0</v>
      </c>
      <c r="PE26" s="90">
        <f t="shared" si="530"/>
        <v>0</v>
      </c>
      <c r="PF26" s="90">
        <f t="shared" si="530"/>
        <v>0</v>
      </c>
      <c r="PG26" s="90">
        <f t="shared" si="530"/>
        <v>0</v>
      </c>
      <c r="PH26" s="90">
        <f t="shared" si="530"/>
        <v>0</v>
      </c>
      <c r="PI26" s="94">
        <f t="shared" si="530"/>
        <v>0</v>
      </c>
    </row>
    <row r="27" spans="2:425">
      <c r="B27" s="55"/>
      <c r="C27" s="88" t="s">
        <v>128</v>
      </c>
      <c r="D27" s="89" t="s">
        <v>28</v>
      </c>
      <c r="E27" s="293">
        <v>911894</v>
      </c>
      <c r="F27" s="72">
        <v>1488515</v>
      </c>
      <c r="G27" s="72">
        <v>1148080</v>
      </c>
      <c r="H27" s="72">
        <v>1162578</v>
      </c>
      <c r="I27" s="72">
        <v>1099182</v>
      </c>
      <c r="J27" s="72">
        <v>968274</v>
      </c>
      <c r="K27" s="72">
        <v>1286219</v>
      </c>
      <c r="L27" s="72">
        <v>887476</v>
      </c>
      <c r="M27" s="72">
        <v>834757</v>
      </c>
      <c r="N27" s="72">
        <v>1646679</v>
      </c>
      <c r="O27" s="72">
        <v>1420360</v>
      </c>
      <c r="P27" s="72">
        <v>875490</v>
      </c>
      <c r="Q27" s="77">
        <v>660774</v>
      </c>
      <c r="R27" s="74">
        <v>1574031</v>
      </c>
      <c r="S27" s="74">
        <v>1266027</v>
      </c>
      <c r="T27" s="74">
        <v>1712089</v>
      </c>
      <c r="U27" s="74">
        <v>1035389</v>
      </c>
      <c r="V27" s="74">
        <v>922962</v>
      </c>
      <c r="W27" s="74">
        <v>1193202</v>
      </c>
      <c r="X27" s="74">
        <v>1729374</v>
      </c>
      <c r="Y27" s="74">
        <v>985277</v>
      </c>
      <c r="Z27" s="74">
        <v>1400297</v>
      </c>
      <c r="AA27" s="74">
        <v>1417496</v>
      </c>
      <c r="AB27" s="75">
        <v>1481465</v>
      </c>
      <c r="AC27" s="76">
        <v>942058</v>
      </c>
      <c r="AD27" s="293">
        <v>1886931</v>
      </c>
      <c r="AE27" s="293">
        <v>1433747</v>
      </c>
      <c r="AF27" s="293">
        <v>1825368</v>
      </c>
      <c r="AG27" s="293">
        <v>1378754</v>
      </c>
      <c r="AH27" s="293">
        <v>1193691</v>
      </c>
      <c r="AI27" s="293">
        <v>1045385</v>
      </c>
      <c r="AJ27" s="293">
        <v>1328095</v>
      </c>
      <c r="AK27" s="293">
        <v>1438057</v>
      </c>
      <c r="AL27" s="293">
        <v>1571998</v>
      </c>
      <c r="AM27" s="293">
        <v>1400858</v>
      </c>
      <c r="AN27" s="300">
        <v>1419944</v>
      </c>
      <c r="AO27" s="301">
        <v>1102199</v>
      </c>
      <c r="AP27" s="293">
        <v>2156441</v>
      </c>
      <c r="AQ27" s="293">
        <v>779296</v>
      </c>
      <c r="AR27" s="293">
        <v>2293820</v>
      </c>
      <c r="AS27" s="293">
        <v>1248398</v>
      </c>
      <c r="AT27" s="293">
        <v>1037206</v>
      </c>
      <c r="AU27" s="293">
        <v>1908740</v>
      </c>
      <c r="AV27" s="293">
        <v>1512685</v>
      </c>
      <c r="AW27" s="293">
        <v>884822</v>
      </c>
      <c r="AX27" s="293">
        <v>1200668</v>
      </c>
      <c r="AY27" s="293">
        <v>1355783</v>
      </c>
      <c r="AZ27" s="300">
        <v>1285686</v>
      </c>
      <c r="BA27" s="301">
        <v>1156447</v>
      </c>
      <c r="BB27" s="293">
        <v>1914400</v>
      </c>
      <c r="BC27" s="293">
        <v>1364053</v>
      </c>
      <c r="BD27" s="293">
        <v>2383108</v>
      </c>
      <c r="BE27" s="293">
        <v>989824</v>
      </c>
      <c r="BF27" s="293">
        <v>1161901</v>
      </c>
      <c r="BG27" s="293">
        <v>1449587</v>
      </c>
      <c r="BH27" s="293">
        <v>1116323</v>
      </c>
      <c r="BI27" s="293"/>
      <c r="BJ27" s="293"/>
      <c r="BK27" s="293"/>
      <c r="BL27" s="300"/>
      <c r="BM27" s="301"/>
      <c r="BN27" s="293"/>
      <c r="BO27" s="293"/>
      <c r="BP27" s="293"/>
      <c r="BQ27" s="293"/>
      <c r="BR27" s="293"/>
      <c r="BS27" s="293"/>
      <c r="BT27" s="293"/>
      <c r="BU27" s="293"/>
      <c r="BV27" s="293"/>
      <c r="BW27" s="293"/>
      <c r="BX27" s="300"/>
      <c r="BY27" s="301"/>
      <c r="BZ27" s="293"/>
      <c r="CA27" s="293"/>
      <c r="CB27" s="293"/>
      <c r="CC27" s="293"/>
      <c r="CD27" s="293"/>
      <c r="CE27" s="293"/>
      <c r="CF27" s="293"/>
      <c r="CG27" s="293"/>
      <c r="CH27" s="293"/>
      <c r="CI27" s="293"/>
      <c r="CJ27" s="300"/>
      <c r="CK27" s="301"/>
      <c r="CL27" s="293"/>
      <c r="CM27" s="293"/>
      <c r="CN27" s="293"/>
      <c r="CO27" s="293"/>
      <c r="CP27" s="293"/>
      <c r="CQ27" s="293"/>
      <c r="CR27" s="293"/>
      <c r="CS27" s="293"/>
      <c r="CT27" s="293"/>
      <c r="CU27" s="293"/>
      <c r="CV27" s="300"/>
      <c r="CW27" s="301"/>
      <c r="CX27" s="293">
        <v>2066875</v>
      </c>
      <c r="CY27" s="293">
        <v>1198316</v>
      </c>
      <c r="CZ27" s="293">
        <v>1863737</v>
      </c>
      <c r="DA27" s="293">
        <v>1629402</v>
      </c>
      <c r="DB27" s="293">
        <v>1208695</v>
      </c>
      <c r="DC27" s="293">
        <v>2003049</v>
      </c>
      <c r="DD27" s="293">
        <v>1142709</v>
      </c>
      <c r="DE27" s="293">
        <v>702562</v>
      </c>
      <c r="DF27" s="293">
        <v>1274026</v>
      </c>
      <c r="DG27" s="293">
        <v>870149</v>
      </c>
      <c r="DH27" s="300">
        <v>1008993</v>
      </c>
      <c r="DI27" s="301">
        <v>635449</v>
      </c>
      <c r="DJ27" s="293">
        <v>1965186</v>
      </c>
      <c r="DK27" s="293">
        <v>1209522</v>
      </c>
      <c r="DL27" s="293">
        <v>1727257</v>
      </c>
      <c r="DM27" s="293">
        <v>986636</v>
      </c>
      <c r="DN27" s="293">
        <v>1039680</v>
      </c>
      <c r="DO27" s="293">
        <v>1185009</v>
      </c>
      <c r="DP27" s="293">
        <v>1304055</v>
      </c>
      <c r="DQ27" s="293">
        <v>484199</v>
      </c>
      <c r="DR27" s="293">
        <v>1040141</v>
      </c>
      <c r="DS27" s="293">
        <v>983706</v>
      </c>
      <c r="DT27" s="300">
        <v>1072361</v>
      </c>
      <c r="DU27" s="301">
        <v>599721</v>
      </c>
      <c r="DV27" s="293">
        <v>1390468</v>
      </c>
      <c r="DW27" s="293">
        <v>1255691</v>
      </c>
      <c r="DX27" s="293">
        <v>1516657</v>
      </c>
      <c r="DY27" s="293">
        <v>697601</v>
      </c>
      <c r="DZ27" s="293">
        <v>801774</v>
      </c>
      <c r="EA27" s="293">
        <v>1080475</v>
      </c>
      <c r="EB27" s="293">
        <v>1060853</v>
      </c>
      <c r="EC27" s="293">
        <v>538382</v>
      </c>
      <c r="ED27" s="293">
        <v>1348305</v>
      </c>
      <c r="EE27" s="293">
        <v>1531602</v>
      </c>
      <c r="EF27" s="300">
        <v>649969</v>
      </c>
      <c r="EG27" s="301">
        <v>396026</v>
      </c>
      <c r="EH27" s="293">
        <v>1776497</v>
      </c>
      <c r="EI27" s="293">
        <v>810706</v>
      </c>
      <c r="EJ27" s="293">
        <v>1667532</v>
      </c>
      <c r="EK27" s="293">
        <v>741711</v>
      </c>
      <c r="EL27" s="293">
        <v>983188</v>
      </c>
      <c r="EM27" s="293">
        <v>805169</v>
      </c>
      <c r="EN27" s="293">
        <v>1341350</v>
      </c>
      <c r="EO27" s="293">
        <v>814627</v>
      </c>
      <c r="EP27" s="293">
        <v>1029265</v>
      </c>
      <c r="EQ27" s="293">
        <v>793844</v>
      </c>
      <c r="ER27" s="300">
        <v>615629</v>
      </c>
      <c r="ES27" s="301">
        <v>380617</v>
      </c>
      <c r="ET27" s="293">
        <v>1772271</v>
      </c>
      <c r="EU27" s="293">
        <v>1320429</v>
      </c>
      <c r="EV27" s="293">
        <v>1866079</v>
      </c>
      <c r="EW27" s="293">
        <v>879184</v>
      </c>
      <c r="EX27" s="293">
        <v>1045698</v>
      </c>
      <c r="EY27" s="293">
        <v>1092781</v>
      </c>
      <c r="EZ27" s="293">
        <v>676673</v>
      </c>
      <c r="FA27" s="293">
        <v>594026</v>
      </c>
      <c r="FB27" s="293">
        <v>1198569</v>
      </c>
      <c r="FC27" s="293">
        <v>644080</v>
      </c>
      <c r="FD27" s="300">
        <v>1100046</v>
      </c>
      <c r="FE27" s="301">
        <v>169553</v>
      </c>
      <c r="FF27" s="293">
        <v>1777659</v>
      </c>
      <c r="FG27" s="293">
        <v>808377</v>
      </c>
      <c r="FH27" s="293">
        <v>1796884</v>
      </c>
      <c r="FI27" s="293">
        <v>1048414</v>
      </c>
      <c r="FJ27" s="293">
        <v>644196</v>
      </c>
      <c r="FK27" s="293">
        <v>1229139</v>
      </c>
      <c r="FL27" s="293">
        <v>1036774</v>
      </c>
      <c r="FM27" s="293">
        <v>722783</v>
      </c>
      <c r="FN27" s="293">
        <v>884222</v>
      </c>
      <c r="FO27" s="293">
        <v>710654</v>
      </c>
      <c r="FP27" s="300">
        <v>734164</v>
      </c>
      <c r="FQ27" s="301">
        <v>530834</v>
      </c>
      <c r="FR27" s="293">
        <v>1860844</v>
      </c>
      <c r="FS27" s="293">
        <v>594352</v>
      </c>
      <c r="FT27" s="293">
        <v>1433721</v>
      </c>
      <c r="FU27" s="293">
        <v>793258</v>
      </c>
      <c r="FV27" s="293">
        <v>696245</v>
      </c>
      <c r="FW27" s="293">
        <v>1282407</v>
      </c>
      <c r="FX27" s="293">
        <v>837606</v>
      </c>
      <c r="FY27" s="293">
        <v>905945</v>
      </c>
      <c r="FZ27" s="293">
        <v>979964</v>
      </c>
      <c r="GA27" s="293">
        <v>845530</v>
      </c>
      <c r="GB27" s="300">
        <v>1027178</v>
      </c>
      <c r="GC27" s="301">
        <v>652791</v>
      </c>
      <c r="GD27" s="293">
        <v>1101976</v>
      </c>
      <c r="GE27" s="293">
        <v>1210038</v>
      </c>
      <c r="GF27" s="293">
        <v>1826239</v>
      </c>
      <c r="GG27" s="293">
        <v>1048358</v>
      </c>
      <c r="GH27" s="293">
        <v>1126482</v>
      </c>
      <c r="GI27" s="293">
        <v>1077208</v>
      </c>
      <c r="GJ27" s="293">
        <v>1414597</v>
      </c>
      <c r="GK27" s="293">
        <v>1183993</v>
      </c>
      <c r="GL27" s="293">
        <v>1312020</v>
      </c>
      <c r="GM27" s="293">
        <v>1902640</v>
      </c>
      <c r="GN27" s="300">
        <v>857136</v>
      </c>
      <c r="GO27" s="301">
        <v>741972</v>
      </c>
      <c r="GP27" s="293">
        <v>1821150</v>
      </c>
      <c r="GQ27" s="293">
        <v>1206504</v>
      </c>
      <c r="GR27" s="293">
        <v>1109010</v>
      </c>
      <c r="GS27" s="293">
        <v>1186747</v>
      </c>
      <c r="GT27" s="293">
        <v>706612</v>
      </c>
      <c r="GU27" s="293">
        <v>2032853</v>
      </c>
      <c r="GV27" s="293">
        <v>505990</v>
      </c>
      <c r="GW27" s="293">
        <v>566235</v>
      </c>
      <c r="GX27" s="293">
        <v>712693</v>
      </c>
      <c r="GY27" s="293">
        <v>978550</v>
      </c>
      <c r="GZ27" s="300">
        <v>725008</v>
      </c>
      <c r="HA27" s="301">
        <v>651460</v>
      </c>
      <c r="HB27" s="293">
        <v>1040039</v>
      </c>
      <c r="HC27" s="293">
        <v>1057176</v>
      </c>
      <c r="HD27" s="293">
        <v>1262994</v>
      </c>
      <c r="HE27" s="293">
        <v>616022</v>
      </c>
      <c r="HF27" s="293">
        <v>908947</v>
      </c>
      <c r="HG27" s="293">
        <v>887324</v>
      </c>
      <c r="HH27" s="293">
        <v>725006</v>
      </c>
      <c r="HI27" s="293">
        <v>687626</v>
      </c>
      <c r="HJ27" s="293">
        <v>873682</v>
      </c>
      <c r="HK27" s="293">
        <v>670356</v>
      </c>
      <c r="HL27" s="300">
        <v>676189</v>
      </c>
      <c r="HM27" s="301">
        <v>491010</v>
      </c>
      <c r="HN27" s="293">
        <v>836783</v>
      </c>
      <c r="HO27" s="293">
        <v>460900</v>
      </c>
      <c r="HP27" s="293">
        <v>1013305</v>
      </c>
      <c r="HQ27" s="293">
        <v>638835</v>
      </c>
      <c r="HR27" s="293">
        <v>569660</v>
      </c>
      <c r="HS27" s="293">
        <v>728665</v>
      </c>
      <c r="HT27" s="293">
        <v>945019</v>
      </c>
      <c r="HU27" s="293">
        <v>504899</v>
      </c>
      <c r="HV27" s="293">
        <v>778914</v>
      </c>
      <c r="HW27" s="293">
        <v>792509</v>
      </c>
      <c r="HX27" s="300">
        <v>845967</v>
      </c>
      <c r="HY27" s="301">
        <v>165337</v>
      </c>
      <c r="HZ27" s="293">
        <v>985360</v>
      </c>
      <c r="IA27" s="293">
        <v>654932</v>
      </c>
      <c r="IB27" s="293">
        <v>1011635</v>
      </c>
      <c r="IC27" s="293">
        <v>657099</v>
      </c>
      <c r="ID27" s="293">
        <v>340199</v>
      </c>
      <c r="IE27" s="293">
        <v>1002007</v>
      </c>
      <c r="IF27" s="293">
        <v>1101833</v>
      </c>
      <c r="IG27" s="293">
        <v>506870</v>
      </c>
      <c r="IH27" s="293">
        <v>703541</v>
      </c>
      <c r="II27" s="293">
        <v>898197</v>
      </c>
      <c r="IJ27" s="300">
        <v>696062</v>
      </c>
      <c r="IK27" s="301">
        <v>1116093</v>
      </c>
      <c r="IL27" s="293">
        <v>634810</v>
      </c>
      <c r="IM27" s="293">
        <v>634659</v>
      </c>
      <c r="IN27" s="293">
        <v>1225354</v>
      </c>
      <c r="IO27" s="293">
        <v>724190</v>
      </c>
      <c r="IP27" s="293">
        <v>635309</v>
      </c>
      <c r="IQ27" s="293">
        <v>748791</v>
      </c>
      <c r="IR27" s="293">
        <v>739151</v>
      </c>
      <c r="IS27" s="293">
        <v>645681</v>
      </c>
      <c r="IT27" s="293">
        <v>785649</v>
      </c>
      <c r="IU27" s="293">
        <v>577525</v>
      </c>
      <c r="IV27" s="300">
        <v>478368</v>
      </c>
      <c r="IW27" s="301">
        <v>512884</v>
      </c>
      <c r="IX27" s="293">
        <v>988854</v>
      </c>
      <c r="IY27" s="293">
        <v>695674</v>
      </c>
      <c r="IZ27" s="293">
        <v>1079643</v>
      </c>
      <c r="JA27" s="293">
        <v>470541</v>
      </c>
      <c r="JB27" s="293">
        <v>506609</v>
      </c>
      <c r="JC27" s="293">
        <v>1070605</v>
      </c>
      <c r="JD27" s="293">
        <v>807080</v>
      </c>
      <c r="JE27" s="293">
        <v>676979</v>
      </c>
      <c r="JF27" s="293">
        <v>865827</v>
      </c>
      <c r="JG27" s="293">
        <v>705387</v>
      </c>
      <c r="JH27" s="300">
        <v>683074</v>
      </c>
      <c r="JI27" s="301">
        <v>350628</v>
      </c>
      <c r="JJ27" s="293">
        <v>911894</v>
      </c>
      <c r="JK27" s="293"/>
      <c r="JL27" s="293"/>
      <c r="JM27" s="293"/>
      <c r="JN27" s="293"/>
      <c r="JO27" s="293"/>
      <c r="JP27" s="293"/>
      <c r="JQ27" s="293"/>
      <c r="JR27" s="293"/>
      <c r="JS27" s="293"/>
      <c r="JT27" s="300"/>
      <c r="JU27" s="301"/>
      <c r="JV27" s="293"/>
      <c r="JW27" s="293"/>
      <c r="JX27" s="293"/>
      <c r="JY27" s="293"/>
      <c r="JZ27" s="293"/>
      <c r="KA27" s="293"/>
      <c r="KB27" s="293"/>
      <c r="KC27" s="293"/>
      <c r="KD27" s="293"/>
      <c r="KE27" s="293"/>
      <c r="KF27" s="300"/>
      <c r="KG27" s="301"/>
      <c r="KH27" s="293"/>
      <c r="KI27" s="293"/>
      <c r="KJ27" s="293"/>
      <c r="KK27" s="293"/>
      <c r="KL27" s="293"/>
      <c r="KM27" s="293"/>
      <c r="KN27" s="293"/>
      <c r="KO27" s="293"/>
      <c r="KP27" s="293"/>
      <c r="KQ27" s="293"/>
      <c r="KR27" s="300"/>
      <c r="KS27" s="301"/>
      <c r="KT27" s="293"/>
      <c r="KU27" s="293"/>
      <c r="KV27" s="293"/>
      <c r="KW27" s="293"/>
      <c r="KX27" s="293"/>
      <c r="KY27" s="293"/>
      <c r="KZ27" s="293"/>
      <c r="LA27" s="293"/>
      <c r="LB27" s="293"/>
      <c r="LC27" s="293"/>
      <c r="LD27" s="300"/>
      <c r="LE27" s="301"/>
      <c r="LF27" s="293"/>
      <c r="LG27" s="293"/>
      <c r="LH27" s="293"/>
      <c r="LI27" s="293"/>
      <c r="LJ27" s="293"/>
      <c r="LK27" s="293"/>
      <c r="LL27" s="293"/>
      <c r="LM27" s="293"/>
      <c r="LN27" s="293"/>
      <c r="LO27" s="293"/>
      <c r="LP27" s="300"/>
      <c r="LQ27" s="301"/>
      <c r="LR27" s="293"/>
      <c r="LS27" s="293"/>
      <c r="LT27" s="293"/>
      <c r="LU27" s="293"/>
      <c r="LV27" s="293"/>
      <c r="LW27" s="293"/>
      <c r="LX27" s="293"/>
      <c r="LY27" s="293"/>
      <c r="LZ27" s="293"/>
      <c r="MA27" s="293"/>
      <c r="MB27" s="300"/>
      <c r="MC27" s="301"/>
      <c r="MD27" s="293"/>
      <c r="ME27" s="293"/>
      <c r="MF27" s="293"/>
      <c r="MG27" s="293"/>
      <c r="MH27" s="293"/>
      <c r="MI27" s="293"/>
      <c r="MJ27" s="293"/>
      <c r="MK27" s="293"/>
      <c r="ML27" s="293"/>
      <c r="MM27" s="293"/>
      <c r="MN27" s="300"/>
      <c r="MO27" s="301"/>
      <c r="MP27" s="293"/>
      <c r="MQ27" s="293"/>
      <c r="MR27" s="293"/>
      <c r="MS27" s="293"/>
      <c r="MT27" s="293"/>
      <c r="MU27" s="293"/>
      <c r="MV27" s="293"/>
      <c r="MW27" s="293"/>
      <c r="MX27" s="293"/>
      <c r="MY27" s="293"/>
      <c r="MZ27" s="300"/>
      <c r="NA27" s="301"/>
      <c r="NB27" s="293"/>
      <c r="NC27" s="293"/>
      <c r="ND27" s="293"/>
      <c r="NE27" s="293"/>
      <c r="NF27" s="293"/>
      <c r="NG27" s="293"/>
      <c r="NH27" s="293"/>
      <c r="NI27" s="293"/>
      <c r="NJ27" s="293"/>
      <c r="NK27" s="293"/>
      <c r="NL27" s="300"/>
      <c r="NM27" s="301"/>
      <c r="NN27" s="293"/>
      <c r="NO27" s="293"/>
      <c r="NP27" s="293"/>
      <c r="NQ27" s="293"/>
      <c r="NR27" s="293"/>
      <c r="NS27" s="293"/>
      <c r="NT27" s="293"/>
      <c r="NU27" s="293"/>
      <c r="NV27" s="293"/>
      <c r="NW27" s="293"/>
      <c r="NX27" s="300"/>
      <c r="NY27" s="301"/>
      <c r="NZ27" s="293"/>
      <c r="OA27" s="293"/>
      <c r="OB27" s="293"/>
      <c r="OC27" s="293"/>
      <c r="OD27" s="293"/>
      <c r="OE27" s="293"/>
      <c r="OF27" s="293"/>
      <c r="OG27" s="293"/>
      <c r="OH27" s="293"/>
      <c r="OI27" s="293"/>
      <c r="OJ27" s="300"/>
      <c r="OK27" s="301"/>
      <c r="OL27" s="293"/>
      <c r="OM27" s="293"/>
      <c r="ON27" s="293"/>
      <c r="OO27" s="293"/>
      <c r="OP27" s="293"/>
      <c r="OQ27" s="293"/>
      <c r="OR27" s="293"/>
      <c r="OS27" s="293"/>
      <c r="OT27" s="293"/>
      <c r="OU27" s="293"/>
      <c r="OV27" s="300"/>
      <c r="OW27" s="301"/>
      <c r="OX27" s="293"/>
      <c r="OY27" s="293"/>
      <c r="OZ27" s="293"/>
      <c r="PA27" s="293"/>
      <c r="PB27" s="293"/>
      <c r="PC27" s="293"/>
      <c r="PD27" s="293"/>
      <c r="PE27" s="293"/>
      <c r="PF27" s="293"/>
      <c r="PG27" s="293"/>
      <c r="PH27" s="300"/>
      <c r="PI27" s="301"/>
    </row>
    <row r="28" spans="2:425" ht="12.5" thickBot="1">
      <c r="B28" s="58"/>
      <c r="C28" s="70" t="s">
        <v>125</v>
      </c>
      <c r="D28" s="89" t="s">
        <v>122</v>
      </c>
      <c r="E28" s="293">
        <v>152894448</v>
      </c>
      <c r="F28" s="72">
        <v>144012910</v>
      </c>
      <c r="G28" s="72">
        <v>137397206</v>
      </c>
      <c r="H28" s="72">
        <v>99031726</v>
      </c>
      <c r="I28" s="72">
        <v>90838891</v>
      </c>
      <c r="J28" s="72">
        <v>119626071</v>
      </c>
      <c r="K28" s="72">
        <v>122653378</v>
      </c>
      <c r="L28" s="72">
        <v>90316056</v>
      </c>
      <c r="M28" s="72">
        <v>67163084</v>
      </c>
      <c r="N28" s="72">
        <v>128676077</v>
      </c>
      <c r="O28" s="72">
        <v>125878320</v>
      </c>
      <c r="P28" s="72">
        <v>59267093</v>
      </c>
      <c r="Q28" s="77">
        <v>66281272</v>
      </c>
      <c r="R28" s="74">
        <v>105714605</v>
      </c>
      <c r="S28" s="74">
        <v>92062733</v>
      </c>
      <c r="T28" s="74">
        <v>136652199</v>
      </c>
      <c r="U28" s="74">
        <v>96220020</v>
      </c>
      <c r="V28" s="74">
        <v>67594668</v>
      </c>
      <c r="W28" s="74">
        <v>100175280</v>
      </c>
      <c r="X28" s="74">
        <v>110125519</v>
      </c>
      <c r="Y28" s="74">
        <v>80204816</v>
      </c>
      <c r="Z28" s="74">
        <v>108985253</v>
      </c>
      <c r="AA28" s="74">
        <v>101387092</v>
      </c>
      <c r="AB28" s="75">
        <v>117302543</v>
      </c>
      <c r="AC28" s="76">
        <v>82122715</v>
      </c>
      <c r="AD28" s="293">
        <v>172157736</v>
      </c>
      <c r="AE28" s="293">
        <v>126406301</v>
      </c>
      <c r="AF28" s="293">
        <v>180379293</v>
      </c>
      <c r="AG28" s="293">
        <v>101798300</v>
      </c>
      <c r="AH28" s="293">
        <v>99699638</v>
      </c>
      <c r="AI28" s="293">
        <v>77188461</v>
      </c>
      <c r="AJ28" s="293">
        <v>117508043</v>
      </c>
      <c r="AK28" s="293">
        <v>102091034</v>
      </c>
      <c r="AL28" s="293">
        <v>131124776</v>
      </c>
      <c r="AM28" s="293">
        <v>115329938</v>
      </c>
      <c r="AN28" s="300">
        <v>137605838</v>
      </c>
      <c r="AO28" s="302">
        <v>97309040</v>
      </c>
      <c r="AP28" s="293">
        <v>200634117</v>
      </c>
      <c r="AQ28" s="293">
        <v>68780049</v>
      </c>
      <c r="AR28" s="293">
        <v>200383600</v>
      </c>
      <c r="AS28" s="293">
        <v>102434327</v>
      </c>
      <c r="AT28" s="293">
        <v>98465763</v>
      </c>
      <c r="AU28" s="293">
        <v>216097059</v>
      </c>
      <c r="AV28" s="293">
        <v>157562497</v>
      </c>
      <c r="AW28" s="293">
        <v>88055716</v>
      </c>
      <c r="AX28" s="293">
        <v>128730016</v>
      </c>
      <c r="AY28" s="293">
        <v>148150424</v>
      </c>
      <c r="AZ28" s="300">
        <v>131238751</v>
      </c>
      <c r="BA28" s="302">
        <v>121552349</v>
      </c>
      <c r="BB28" s="293">
        <v>206944337</v>
      </c>
      <c r="BC28" s="293">
        <v>138488453</v>
      </c>
      <c r="BD28" s="293">
        <v>259082792</v>
      </c>
      <c r="BE28" s="293">
        <v>120269252</v>
      </c>
      <c r="BF28" s="293">
        <v>126495083</v>
      </c>
      <c r="BG28" s="293">
        <v>159517352</v>
      </c>
      <c r="BH28" s="293">
        <v>141272531</v>
      </c>
      <c r="BI28" s="293"/>
      <c r="BJ28" s="293"/>
      <c r="BK28" s="293"/>
      <c r="BL28" s="300"/>
      <c r="BM28" s="302"/>
      <c r="BN28" s="293"/>
      <c r="BO28" s="293"/>
      <c r="BP28" s="293"/>
      <c r="BQ28" s="293"/>
      <c r="BR28" s="293"/>
      <c r="BS28" s="293"/>
      <c r="BT28" s="293"/>
      <c r="BU28" s="293"/>
      <c r="BV28" s="293"/>
      <c r="BW28" s="293"/>
      <c r="BX28" s="300"/>
      <c r="BY28" s="302"/>
      <c r="BZ28" s="293"/>
      <c r="CA28" s="293"/>
      <c r="CB28" s="293"/>
      <c r="CC28" s="293"/>
      <c r="CD28" s="293"/>
      <c r="CE28" s="293"/>
      <c r="CF28" s="293"/>
      <c r="CG28" s="293"/>
      <c r="CH28" s="293"/>
      <c r="CI28" s="293"/>
      <c r="CJ28" s="300"/>
      <c r="CK28" s="302"/>
      <c r="CL28" s="293"/>
      <c r="CM28" s="293"/>
      <c r="CN28" s="293"/>
      <c r="CO28" s="293"/>
      <c r="CP28" s="293"/>
      <c r="CQ28" s="293"/>
      <c r="CR28" s="293"/>
      <c r="CS28" s="293"/>
      <c r="CT28" s="293"/>
      <c r="CU28" s="293"/>
      <c r="CV28" s="300"/>
      <c r="CW28" s="302"/>
      <c r="CX28" s="293">
        <v>235034764</v>
      </c>
      <c r="CY28" s="293">
        <v>130895857</v>
      </c>
      <c r="CZ28" s="293">
        <v>197650892</v>
      </c>
      <c r="DA28" s="293">
        <v>177150776</v>
      </c>
      <c r="DB28" s="293">
        <v>116785900</v>
      </c>
      <c r="DC28" s="293">
        <v>241235716</v>
      </c>
      <c r="DD28" s="293">
        <v>107657810</v>
      </c>
      <c r="DE28" s="293">
        <v>91037206</v>
      </c>
      <c r="DF28" s="293">
        <v>122719724</v>
      </c>
      <c r="DG28" s="293">
        <v>88170196</v>
      </c>
      <c r="DH28" s="300">
        <v>102099833</v>
      </c>
      <c r="DI28" s="302">
        <v>63551213</v>
      </c>
      <c r="DJ28" s="293">
        <v>211484301</v>
      </c>
      <c r="DK28" s="293">
        <v>114291862</v>
      </c>
      <c r="DL28" s="293">
        <v>187897466</v>
      </c>
      <c r="DM28" s="293">
        <v>93499480</v>
      </c>
      <c r="DN28" s="293">
        <v>115849357</v>
      </c>
      <c r="DO28" s="293">
        <v>116169466</v>
      </c>
      <c r="DP28" s="293">
        <v>138922155</v>
      </c>
      <c r="DQ28" s="293">
        <v>57957092</v>
      </c>
      <c r="DR28" s="293">
        <v>98423457</v>
      </c>
      <c r="DS28" s="293">
        <v>90950565</v>
      </c>
      <c r="DT28" s="300">
        <v>102878592</v>
      </c>
      <c r="DU28" s="302">
        <v>56287498</v>
      </c>
      <c r="DV28" s="293">
        <v>146890794</v>
      </c>
      <c r="DW28" s="293">
        <v>117942280</v>
      </c>
      <c r="DX28" s="293">
        <v>155346794</v>
      </c>
      <c r="DY28" s="293">
        <v>111646307</v>
      </c>
      <c r="DZ28" s="293">
        <v>78618429</v>
      </c>
      <c r="EA28" s="293">
        <v>105085667</v>
      </c>
      <c r="EB28" s="293">
        <v>98310043</v>
      </c>
      <c r="EC28" s="293">
        <v>59224155</v>
      </c>
      <c r="ED28" s="293">
        <v>145799524</v>
      </c>
      <c r="EE28" s="293">
        <v>146430306</v>
      </c>
      <c r="EF28" s="300">
        <v>66805850</v>
      </c>
      <c r="EG28" s="302">
        <v>53448930</v>
      </c>
      <c r="EH28" s="293">
        <v>160089756</v>
      </c>
      <c r="EI28" s="293">
        <v>85530810</v>
      </c>
      <c r="EJ28" s="293">
        <v>160588481</v>
      </c>
      <c r="EK28" s="293">
        <v>71667308</v>
      </c>
      <c r="EL28" s="293">
        <v>108957061</v>
      </c>
      <c r="EM28" s="293">
        <v>84253096</v>
      </c>
      <c r="EN28" s="293">
        <v>135901677</v>
      </c>
      <c r="EO28" s="293">
        <v>78785660</v>
      </c>
      <c r="EP28" s="293">
        <v>101552702</v>
      </c>
      <c r="EQ28" s="293">
        <v>84456460</v>
      </c>
      <c r="ER28" s="300">
        <v>77087640</v>
      </c>
      <c r="ES28" s="302">
        <v>39919809</v>
      </c>
      <c r="ET28" s="293">
        <v>173886460</v>
      </c>
      <c r="EU28" s="293">
        <v>130474891</v>
      </c>
      <c r="EV28" s="293">
        <v>246815013</v>
      </c>
      <c r="EW28" s="293">
        <v>82602512</v>
      </c>
      <c r="EX28" s="293">
        <v>97993952</v>
      </c>
      <c r="EY28" s="293">
        <v>113045050</v>
      </c>
      <c r="EZ28" s="293">
        <v>72055706</v>
      </c>
      <c r="FA28" s="293">
        <v>66868613</v>
      </c>
      <c r="FB28" s="293">
        <v>111728041</v>
      </c>
      <c r="FC28" s="293">
        <v>73953064</v>
      </c>
      <c r="FD28" s="300">
        <v>95678585</v>
      </c>
      <c r="FE28" s="302">
        <v>28195781</v>
      </c>
      <c r="FF28" s="293">
        <v>182092537</v>
      </c>
      <c r="FG28" s="293">
        <v>77592301</v>
      </c>
      <c r="FH28" s="293">
        <v>201562856</v>
      </c>
      <c r="FI28" s="293">
        <v>142080011</v>
      </c>
      <c r="FJ28" s="293">
        <v>75070754</v>
      </c>
      <c r="FK28" s="293">
        <v>125555190</v>
      </c>
      <c r="FL28" s="293">
        <v>106649435</v>
      </c>
      <c r="FM28" s="293">
        <v>77303840</v>
      </c>
      <c r="FN28" s="293">
        <v>97069109</v>
      </c>
      <c r="FO28" s="293">
        <v>80831826</v>
      </c>
      <c r="FP28" s="300">
        <v>68108629</v>
      </c>
      <c r="FQ28" s="302">
        <v>55577271</v>
      </c>
      <c r="FR28" s="293">
        <v>199165793</v>
      </c>
      <c r="FS28" s="293">
        <v>87261505</v>
      </c>
      <c r="FT28" s="293">
        <v>171662870</v>
      </c>
      <c r="FU28" s="293">
        <v>83740160</v>
      </c>
      <c r="FV28" s="293">
        <v>72471628</v>
      </c>
      <c r="FW28" s="293">
        <v>144805700</v>
      </c>
      <c r="FX28" s="293">
        <v>87770409</v>
      </c>
      <c r="FY28" s="293">
        <v>96151961</v>
      </c>
      <c r="FZ28" s="293">
        <v>97264924</v>
      </c>
      <c r="GA28" s="293">
        <v>99223148</v>
      </c>
      <c r="GB28" s="300">
        <v>119731490</v>
      </c>
      <c r="GC28" s="302">
        <v>59891646</v>
      </c>
      <c r="GD28" s="293">
        <v>113982383</v>
      </c>
      <c r="GE28" s="293">
        <v>140437966</v>
      </c>
      <c r="GF28" s="293">
        <v>204134659</v>
      </c>
      <c r="GG28" s="293">
        <v>98381691</v>
      </c>
      <c r="GH28" s="293">
        <v>112020444</v>
      </c>
      <c r="GI28" s="293">
        <v>102547524</v>
      </c>
      <c r="GJ28" s="293">
        <v>145507313</v>
      </c>
      <c r="GK28" s="293">
        <v>114484570</v>
      </c>
      <c r="GL28" s="293">
        <v>133467461</v>
      </c>
      <c r="GM28" s="293">
        <v>150998765</v>
      </c>
      <c r="GN28" s="300">
        <v>80250212</v>
      </c>
      <c r="GO28" s="302">
        <v>65942750</v>
      </c>
      <c r="GP28" s="293">
        <v>147112966</v>
      </c>
      <c r="GQ28" s="293">
        <v>124170011</v>
      </c>
      <c r="GR28" s="293">
        <v>99475690</v>
      </c>
      <c r="GS28" s="293">
        <v>97304021</v>
      </c>
      <c r="GT28" s="293">
        <v>64877488</v>
      </c>
      <c r="GU28" s="293">
        <v>181299155</v>
      </c>
      <c r="GV28" s="293">
        <v>44612145</v>
      </c>
      <c r="GW28" s="293">
        <v>48918839</v>
      </c>
      <c r="GX28" s="293">
        <v>66152782</v>
      </c>
      <c r="GY28" s="293">
        <v>96736437</v>
      </c>
      <c r="GZ28" s="300">
        <v>69707098</v>
      </c>
      <c r="HA28" s="302">
        <v>71460112</v>
      </c>
      <c r="HB28" s="293">
        <v>104492645</v>
      </c>
      <c r="HC28" s="293">
        <v>95286851</v>
      </c>
      <c r="HD28" s="293">
        <v>135934816</v>
      </c>
      <c r="HE28" s="293">
        <v>55782232</v>
      </c>
      <c r="HF28" s="293">
        <v>85729139</v>
      </c>
      <c r="HG28" s="293">
        <v>81504819</v>
      </c>
      <c r="HH28" s="293">
        <v>66691360</v>
      </c>
      <c r="HI28" s="293">
        <v>77859075</v>
      </c>
      <c r="HJ28" s="293">
        <v>78578726</v>
      </c>
      <c r="HK28" s="293">
        <v>65088279</v>
      </c>
      <c r="HL28" s="300">
        <v>75591383</v>
      </c>
      <c r="HM28" s="302">
        <v>55463263</v>
      </c>
      <c r="HN28" s="293">
        <v>88061147</v>
      </c>
      <c r="HO28" s="293">
        <v>72917926</v>
      </c>
      <c r="HP28" s="293">
        <v>104525526</v>
      </c>
      <c r="HQ28" s="293">
        <v>65964383</v>
      </c>
      <c r="HR28" s="293">
        <v>66062870</v>
      </c>
      <c r="HS28" s="293">
        <v>67527805</v>
      </c>
      <c r="HT28" s="293">
        <v>100121782</v>
      </c>
      <c r="HU28" s="293">
        <v>67660920</v>
      </c>
      <c r="HV28" s="293">
        <v>92363443</v>
      </c>
      <c r="HW28" s="293">
        <v>96609915</v>
      </c>
      <c r="HX28" s="300">
        <v>103458260</v>
      </c>
      <c r="HY28" s="302">
        <v>27878705</v>
      </c>
      <c r="HZ28" s="293">
        <v>103489423</v>
      </c>
      <c r="IA28" s="293">
        <v>77846272</v>
      </c>
      <c r="IB28" s="293">
        <v>121100511</v>
      </c>
      <c r="IC28" s="293">
        <v>79772065</v>
      </c>
      <c r="ID28" s="293">
        <v>38971263</v>
      </c>
      <c r="IE28" s="293">
        <v>131119495</v>
      </c>
      <c r="IF28" s="293">
        <v>127448309</v>
      </c>
      <c r="IG28" s="293">
        <v>71157358</v>
      </c>
      <c r="IH28" s="293">
        <v>101169909</v>
      </c>
      <c r="II28" s="293">
        <v>108022172</v>
      </c>
      <c r="IJ28" s="300">
        <v>96621844</v>
      </c>
      <c r="IK28" s="302">
        <v>134008364</v>
      </c>
      <c r="IL28" s="293">
        <v>83917871</v>
      </c>
      <c r="IM28" s="293">
        <v>93337975</v>
      </c>
      <c r="IN28" s="293">
        <v>170416103</v>
      </c>
      <c r="IO28" s="293">
        <v>122086722</v>
      </c>
      <c r="IP28" s="293">
        <v>93450868</v>
      </c>
      <c r="IQ28" s="293">
        <v>116260212</v>
      </c>
      <c r="IR28" s="293">
        <v>139405588</v>
      </c>
      <c r="IS28" s="293">
        <v>89984394</v>
      </c>
      <c r="IT28" s="293">
        <v>121686486</v>
      </c>
      <c r="IU28" s="293">
        <v>98811359</v>
      </c>
      <c r="IV28" s="300">
        <v>90835115</v>
      </c>
      <c r="IW28" s="302">
        <v>88964506</v>
      </c>
      <c r="IX28" s="293">
        <v>162755656</v>
      </c>
      <c r="IY28" s="293">
        <v>116370579</v>
      </c>
      <c r="IZ28" s="293">
        <v>180999050</v>
      </c>
      <c r="JA28" s="293">
        <v>77020342</v>
      </c>
      <c r="JB28" s="293">
        <v>72908716</v>
      </c>
      <c r="JC28" s="293">
        <v>174977680</v>
      </c>
      <c r="JD28" s="293">
        <v>139167325</v>
      </c>
      <c r="JE28" s="293">
        <v>127792596</v>
      </c>
      <c r="JF28" s="293">
        <v>148923159</v>
      </c>
      <c r="JG28" s="293">
        <v>118883844</v>
      </c>
      <c r="JH28" s="300">
        <v>122988458</v>
      </c>
      <c r="JI28" s="302">
        <v>55196659</v>
      </c>
      <c r="JJ28" s="293">
        <v>152894448</v>
      </c>
      <c r="JK28" s="293"/>
      <c r="JL28" s="293"/>
      <c r="JM28" s="293"/>
      <c r="JN28" s="293"/>
      <c r="JO28" s="293"/>
      <c r="JP28" s="293"/>
      <c r="JQ28" s="293"/>
      <c r="JR28" s="293"/>
      <c r="JS28" s="293"/>
      <c r="JT28" s="300"/>
      <c r="JU28" s="302"/>
      <c r="JV28" s="293"/>
      <c r="JW28" s="293"/>
      <c r="JX28" s="293"/>
      <c r="JY28" s="293"/>
      <c r="JZ28" s="293"/>
      <c r="KA28" s="293"/>
      <c r="KB28" s="293"/>
      <c r="KC28" s="293"/>
      <c r="KD28" s="293"/>
      <c r="KE28" s="293"/>
      <c r="KF28" s="300"/>
      <c r="KG28" s="302"/>
      <c r="KH28" s="293"/>
      <c r="KI28" s="293"/>
      <c r="KJ28" s="293"/>
      <c r="KK28" s="293"/>
      <c r="KL28" s="293"/>
      <c r="KM28" s="293"/>
      <c r="KN28" s="293"/>
      <c r="KO28" s="293"/>
      <c r="KP28" s="293"/>
      <c r="KQ28" s="293"/>
      <c r="KR28" s="300"/>
      <c r="KS28" s="302"/>
      <c r="KT28" s="293"/>
      <c r="KU28" s="293"/>
      <c r="KV28" s="293"/>
      <c r="KW28" s="293"/>
      <c r="KX28" s="293"/>
      <c r="KY28" s="293"/>
      <c r="KZ28" s="293"/>
      <c r="LA28" s="293"/>
      <c r="LB28" s="293"/>
      <c r="LC28" s="293"/>
      <c r="LD28" s="300"/>
      <c r="LE28" s="302"/>
      <c r="LF28" s="293"/>
      <c r="LG28" s="293"/>
      <c r="LH28" s="293"/>
      <c r="LI28" s="293"/>
      <c r="LJ28" s="293"/>
      <c r="LK28" s="293"/>
      <c r="LL28" s="293"/>
      <c r="LM28" s="293"/>
      <c r="LN28" s="293"/>
      <c r="LO28" s="293"/>
      <c r="LP28" s="300"/>
      <c r="LQ28" s="302"/>
      <c r="LR28" s="293"/>
      <c r="LS28" s="293"/>
      <c r="LT28" s="293"/>
      <c r="LU28" s="293"/>
      <c r="LV28" s="293"/>
      <c r="LW28" s="293"/>
      <c r="LX28" s="293"/>
      <c r="LY28" s="293"/>
      <c r="LZ28" s="293"/>
      <c r="MA28" s="293"/>
      <c r="MB28" s="300"/>
      <c r="MC28" s="302"/>
      <c r="MD28" s="293"/>
      <c r="ME28" s="293"/>
      <c r="MF28" s="293"/>
      <c r="MG28" s="293"/>
      <c r="MH28" s="293"/>
      <c r="MI28" s="293"/>
      <c r="MJ28" s="293"/>
      <c r="MK28" s="293"/>
      <c r="ML28" s="293"/>
      <c r="MM28" s="293"/>
      <c r="MN28" s="300"/>
      <c r="MO28" s="302"/>
      <c r="MP28" s="293"/>
      <c r="MQ28" s="293"/>
      <c r="MR28" s="293"/>
      <c r="MS28" s="293"/>
      <c r="MT28" s="293"/>
      <c r="MU28" s="293"/>
      <c r="MV28" s="293"/>
      <c r="MW28" s="293"/>
      <c r="MX28" s="293"/>
      <c r="MY28" s="293"/>
      <c r="MZ28" s="300"/>
      <c r="NA28" s="302"/>
      <c r="NB28" s="293"/>
      <c r="NC28" s="293"/>
      <c r="ND28" s="293"/>
      <c r="NE28" s="293"/>
      <c r="NF28" s="293"/>
      <c r="NG28" s="293"/>
      <c r="NH28" s="293"/>
      <c r="NI28" s="293"/>
      <c r="NJ28" s="293"/>
      <c r="NK28" s="293"/>
      <c r="NL28" s="300"/>
      <c r="NM28" s="302"/>
      <c r="NN28" s="293"/>
      <c r="NO28" s="293"/>
      <c r="NP28" s="293"/>
      <c r="NQ28" s="293"/>
      <c r="NR28" s="293"/>
      <c r="NS28" s="293"/>
      <c r="NT28" s="293"/>
      <c r="NU28" s="293"/>
      <c r="NV28" s="293"/>
      <c r="NW28" s="293"/>
      <c r="NX28" s="300"/>
      <c r="NY28" s="302"/>
      <c r="NZ28" s="293"/>
      <c r="OA28" s="293"/>
      <c r="OB28" s="293"/>
      <c r="OC28" s="293"/>
      <c r="OD28" s="293"/>
      <c r="OE28" s="293"/>
      <c r="OF28" s="293"/>
      <c r="OG28" s="293"/>
      <c r="OH28" s="293"/>
      <c r="OI28" s="293"/>
      <c r="OJ28" s="300"/>
      <c r="OK28" s="302"/>
      <c r="OL28" s="293"/>
      <c r="OM28" s="293"/>
      <c r="ON28" s="293"/>
      <c r="OO28" s="293"/>
      <c r="OP28" s="293"/>
      <c r="OQ28" s="293"/>
      <c r="OR28" s="293"/>
      <c r="OS28" s="293"/>
      <c r="OT28" s="293"/>
      <c r="OU28" s="293"/>
      <c r="OV28" s="300"/>
      <c r="OW28" s="302"/>
      <c r="OX28" s="293"/>
      <c r="OY28" s="293"/>
      <c r="OZ28" s="293"/>
      <c r="PA28" s="293"/>
      <c r="PB28" s="293"/>
      <c r="PC28" s="293"/>
      <c r="PD28" s="293"/>
      <c r="PE28" s="293"/>
      <c r="PF28" s="293"/>
      <c r="PG28" s="293"/>
      <c r="PH28" s="300"/>
      <c r="PI28" s="302"/>
    </row>
    <row r="29" spans="2:425" ht="12.5" hidden="1" thickBot="1">
      <c r="B29" s="101"/>
      <c r="C29" s="101"/>
      <c r="D29" s="101"/>
      <c r="E29" s="113"/>
      <c r="F29" s="103">
        <f>IF(J29&gt;=1,J29,"")</f>
        <v>91</v>
      </c>
      <c r="G29" s="104" t="str">
        <f>IF(F29="","","万")</f>
        <v>万</v>
      </c>
      <c r="H29" s="104">
        <f>IF(K29&gt;0,K29,"")</f>
        <v>2</v>
      </c>
      <c r="I29" s="104" t="str">
        <f>IF(H29="","","千")</f>
        <v>千</v>
      </c>
      <c r="J29" s="103">
        <f>IF(M29=10,L29+1,L29)</f>
        <v>91</v>
      </c>
      <c r="K29" s="104">
        <f>IF(M29&lt;10,M29,"")</f>
        <v>2</v>
      </c>
      <c r="L29" s="105">
        <f>ROUNDDOWN(E27/10000,0)</f>
        <v>91</v>
      </c>
      <c r="M29" s="105">
        <f>ROUND((+E27-ROUNDDOWN(E27/10000,0)*10000)/1000,0)</f>
        <v>2</v>
      </c>
      <c r="N29" s="113"/>
      <c r="O29" s="113"/>
      <c r="P29" s="113"/>
      <c r="Q29" s="113"/>
      <c r="R29" s="113"/>
      <c r="S29" s="113"/>
      <c r="T29" s="113"/>
      <c r="U29" s="113"/>
      <c r="V29" s="113"/>
      <c r="W29" s="113"/>
      <c r="X29" s="113"/>
      <c r="Y29" s="113"/>
      <c r="Z29" s="113"/>
      <c r="AA29" s="113"/>
      <c r="AB29" s="113"/>
      <c r="AC29" s="113"/>
      <c r="AD29" s="114"/>
      <c r="AE29" s="114"/>
      <c r="AF29" s="114"/>
      <c r="AG29" s="114"/>
      <c r="AH29" s="114"/>
      <c r="AI29" s="114"/>
      <c r="AJ29" s="114"/>
      <c r="AK29" s="114"/>
      <c r="AL29" s="114"/>
      <c r="AM29" s="114"/>
      <c r="AN29" s="114"/>
      <c r="AO29" s="114"/>
      <c r="AP29" s="113"/>
      <c r="AQ29" s="113"/>
      <c r="AR29" s="113"/>
      <c r="AS29" s="113"/>
      <c r="AT29" s="113"/>
      <c r="AU29" s="113"/>
      <c r="AV29" s="113"/>
      <c r="AW29" s="113"/>
      <c r="AX29" s="113"/>
      <c r="AY29" s="113"/>
      <c r="AZ29" s="113"/>
      <c r="BA29" s="118"/>
      <c r="BB29" s="113"/>
      <c r="BC29" s="113"/>
      <c r="BD29" s="113"/>
      <c r="BE29" s="113"/>
      <c r="BF29" s="113"/>
      <c r="BG29" s="113"/>
      <c r="BH29" s="113"/>
      <c r="BI29" s="113"/>
      <c r="BJ29" s="113"/>
      <c r="BK29" s="113"/>
      <c r="BL29" s="113"/>
      <c r="BM29" s="118"/>
      <c r="BN29" s="113"/>
      <c r="BO29" s="113"/>
      <c r="BP29" s="113"/>
      <c r="BQ29" s="113"/>
      <c r="BR29" s="113"/>
      <c r="BS29" s="113"/>
      <c r="BT29" s="113"/>
      <c r="BU29" s="113"/>
      <c r="BV29" s="113"/>
      <c r="BW29" s="113"/>
      <c r="BX29" s="113"/>
      <c r="BY29" s="118"/>
      <c r="BZ29" s="113"/>
      <c r="CA29" s="113"/>
      <c r="CB29" s="113"/>
      <c r="CC29" s="113"/>
      <c r="CD29" s="113"/>
      <c r="CE29" s="113"/>
      <c r="CF29" s="113"/>
      <c r="CG29" s="113"/>
      <c r="CH29" s="113"/>
      <c r="CI29" s="113"/>
      <c r="CJ29" s="113"/>
      <c r="CK29" s="118"/>
      <c r="CL29" s="113"/>
      <c r="CM29" s="113"/>
      <c r="CN29" s="113"/>
      <c r="CO29" s="113"/>
      <c r="CP29" s="113"/>
      <c r="CQ29" s="113"/>
      <c r="CR29" s="113"/>
      <c r="CS29" s="113"/>
      <c r="CT29" s="113"/>
      <c r="CU29" s="113"/>
      <c r="CV29" s="113"/>
      <c r="CW29" s="118"/>
      <c r="CX29" s="113"/>
      <c r="CY29" s="113"/>
      <c r="CZ29" s="113"/>
      <c r="DA29" s="113"/>
      <c r="DB29" s="113"/>
      <c r="DC29" s="113"/>
      <c r="DD29" s="113"/>
      <c r="DE29" s="113"/>
      <c r="DF29" s="113"/>
      <c r="DG29" s="113"/>
      <c r="DH29" s="113"/>
      <c r="DI29" s="118"/>
      <c r="DJ29" s="113"/>
      <c r="DK29" s="113"/>
      <c r="DL29" s="113"/>
      <c r="DM29" s="113"/>
      <c r="DN29" s="113"/>
      <c r="DO29" s="113"/>
      <c r="DP29" s="113"/>
      <c r="DQ29" s="113"/>
      <c r="DR29" s="113"/>
      <c r="DS29" s="113"/>
      <c r="DT29" s="113"/>
      <c r="DU29" s="118"/>
      <c r="DV29" s="113"/>
      <c r="DW29" s="113"/>
      <c r="DX29" s="113"/>
      <c r="DY29" s="113"/>
      <c r="DZ29" s="113"/>
      <c r="EA29" s="113"/>
      <c r="EB29" s="113"/>
      <c r="EC29" s="113"/>
      <c r="ED29" s="113"/>
      <c r="EE29" s="113"/>
      <c r="EF29" s="113"/>
      <c r="EG29" s="118"/>
      <c r="EH29" s="113"/>
      <c r="EI29" s="113"/>
      <c r="EJ29" s="113"/>
      <c r="EK29" s="113"/>
      <c r="EL29" s="113"/>
      <c r="EM29" s="113"/>
      <c r="EN29" s="113"/>
      <c r="EO29" s="113"/>
      <c r="EP29" s="113"/>
      <c r="EQ29" s="113"/>
      <c r="ER29" s="113"/>
      <c r="ES29" s="118"/>
      <c r="ET29" s="113"/>
      <c r="EU29" s="113"/>
      <c r="EV29" s="113"/>
      <c r="EW29" s="113"/>
      <c r="EX29" s="113"/>
      <c r="EY29" s="113"/>
      <c r="EZ29" s="113"/>
      <c r="FA29" s="113"/>
      <c r="FB29" s="113"/>
      <c r="FC29" s="113"/>
      <c r="FD29" s="113"/>
      <c r="FE29" s="118"/>
      <c r="FF29" s="113"/>
      <c r="FG29" s="113"/>
      <c r="FH29" s="113"/>
      <c r="FI29" s="113"/>
      <c r="FJ29" s="113"/>
      <c r="FK29" s="113"/>
      <c r="FL29" s="113"/>
      <c r="FM29" s="113"/>
      <c r="FN29" s="113"/>
      <c r="FO29" s="113"/>
      <c r="FP29" s="113"/>
      <c r="FQ29" s="118"/>
      <c r="FR29" s="113"/>
      <c r="FS29" s="113"/>
      <c r="FT29" s="113"/>
      <c r="FU29" s="113"/>
      <c r="FV29" s="113"/>
      <c r="FW29" s="113"/>
      <c r="FX29" s="113"/>
      <c r="FY29" s="113"/>
      <c r="FZ29" s="113"/>
      <c r="GA29" s="113"/>
      <c r="GB29" s="113"/>
      <c r="GC29" s="118"/>
      <c r="GD29" s="113"/>
      <c r="GE29" s="113"/>
      <c r="GF29" s="113"/>
      <c r="GG29" s="113"/>
      <c r="GH29" s="113"/>
      <c r="GI29" s="113"/>
      <c r="GJ29" s="113"/>
      <c r="GK29" s="113"/>
      <c r="GL29" s="113"/>
      <c r="GM29" s="113"/>
      <c r="GN29" s="113"/>
      <c r="GO29" s="118"/>
      <c r="GP29" s="113"/>
      <c r="GQ29" s="113"/>
      <c r="GR29" s="113"/>
      <c r="GS29" s="113"/>
      <c r="GT29" s="113"/>
      <c r="GU29" s="113"/>
      <c r="GV29" s="113"/>
      <c r="GW29" s="113"/>
      <c r="GX29" s="113"/>
      <c r="GY29" s="113"/>
      <c r="GZ29" s="113"/>
      <c r="HA29" s="118"/>
      <c r="HB29" s="113"/>
      <c r="HC29" s="113"/>
      <c r="HD29" s="113"/>
      <c r="HE29" s="113"/>
      <c r="HF29" s="113"/>
      <c r="HG29" s="113"/>
      <c r="HH29" s="113"/>
      <c r="HI29" s="113"/>
      <c r="HJ29" s="113"/>
      <c r="HK29" s="113"/>
      <c r="HL29" s="113"/>
      <c r="HM29" s="118"/>
      <c r="HN29" s="113"/>
      <c r="HO29" s="113"/>
      <c r="HP29" s="113"/>
      <c r="HQ29" s="113"/>
      <c r="HR29" s="113"/>
      <c r="HS29" s="113"/>
      <c r="HT29" s="113"/>
      <c r="HU29" s="113"/>
      <c r="HV29" s="113"/>
      <c r="HW29" s="113"/>
      <c r="HX29" s="113"/>
      <c r="HY29" s="118"/>
      <c r="HZ29" s="113"/>
      <c r="IA29" s="113"/>
      <c r="IB29" s="113"/>
      <c r="IC29" s="113"/>
      <c r="ID29" s="113"/>
      <c r="IE29" s="113"/>
      <c r="IF29" s="113"/>
      <c r="IG29" s="113"/>
      <c r="IH29" s="113"/>
      <c r="II29" s="113"/>
      <c r="IJ29" s="113"/>
      <c r="IK29" s="118"/>
      <c r="IL29" s="113"/>
      <c r="IM29" s="113"/>
      <c r="IN29" s="113"/>
      <c r="IO29" s="113"/>
      <c r="IP29" s="113"/>
      <c r="IQ29" s="113"/>
      <c r="IR29" s="113"/>
      <c r="IS29" s="113"/>
      <c r="IT29" s="113"/>
      <c r="IU29" s="113"/>
      <c r="IV29" s="113"/>
      <c r="IW29" s="118"/>
      <c r="IX29" s="113"/>
      <c r="IY29" s="113"/>
      <c r="IZ29" s="113"/>
      <c r="JA29" s="113"/>
      <c r="JB29" s="113"/>
      <c r="JC29" s="113"/>
      <c r="JD29" s="113"/>
      <c r="JE29" s="113"/>
      <c r="JF29" s="113"/>
      <c r="JG29" s="113"/>
      <c r="JH29" s="113"/>
      <c r="JI29" s="118"/>
      <c r="JJ29" s="113"/>
      <c r="JK29" s="113"/>
      <c r="JL29" s="113"/>
      <c r="JM29" s="113"/>
      <c r="JN29" s="113"/>
      <c r="JO29" s="113"/>
      <c r="JP29" s="113"/>
      <c r="JQ29" s="113"/>
      <c r="JR29" s="113"/>
      <c r="JS29" s="113"/>
      <c r="JT29" s="113"/>
      <c r="JU29" s="118"/>
      <c r="JV29" s="113"/>
      <c r="JW29" s="113"/>
      <c r="JX29" s="113"/>
      <c r="JY29" s="113"/>
      <c r="JZ29" s="113"/>
      <c r="KA29" s="113"/>
      <c r="KB29" s="113"/>
      <c r="KC29" s="113"/>
      <c r="KD29" s="113"/>
      <c r="KE29" s="113"/>
      <c r="KF29" s="113"/>
      <c r="KG29" s="118"/>
      <c r="KH29" s="113"/>
      <c r="KI29" s="113"/>
      <c r="KJ29" s="113"/>
      <c r="KK29" s="113"/>
      <c r="KL29" s="113"/>
      <c r="KM29" s="113"/>
      <c r="KN29" s="113"/>
      <c r="KO29" s="113"/>
      <c r="KP29" s="113"/>
      <c r="KQ29" s="113"/>
      <c r="KR29" s="113"/>
      <c r="KS29" s="118"/>
      <c r="KT29" s="113"/>
      <c r="KU29" s="113"/>
      <c r="KV29" s="113"/>
      <c r="KW29" s="113"/>
      <c r="KX29" s="113"/>
      <c r="KY29" s="113"/>
      <c r="KZ29" s="113"/>
      <c r="LA29" s="113"/>
      <c r="LB29" s="113"/>
      <c r="LC29" s="113"/>
      <c r="LD29" s="113"/>
      <c r="LE29" s="118"/>
      <c r="LF29" s="113"/>
      <c r="LG29" s="113"/>
      <c r="LH29" s="113"/>
      <c r="LI29" s="113"/>
      <c r="LJ29" s="113"/>
      <c r="LK29" s="113"/>
      <c r="LL29" s="113"/>
      <c r="LM29" s="113"/>
      <c r="LN29" s="113"/>
      <c r="LO29" s="113"/>
      <c r="LP29" s="113"/>
      <c r="LQ29" s="118"/>
      <c r="LR29" s="113"/>
      <c r="LS29" s="113"/>
      <c r="LT29" s="113"/>
      <c r="LU29" s="113"/>
      <c r="LV29" s="113"/>
      <c r="LW29" s="113"/>
      <c r="LX29" s="113"/>
      <c r="LY29" s="113"/>
      <c r="LZ29" s="113"/>
      <c r="MA29" s="113"/>
      <c r="MB29" s="113"/>
      <c r="MC29" s="118"/>
      <c r="MD29" s="113"/>
      <c r="ME29" s="113"/>
      <c r="MF29" s="113"/>
      <c r="MG29" s="113"/>
      <c r="MH29" s="113"/>
      <c r="MI29" s="113"/>
      <c r="MJ29" s="113"/>
      <c r="MK29" s="113"/>
      <c r="ML29" s="113"/>
      <c r="MM29" s="113"/>
      <c r="MN29" s="113"/>
      <c r="MO29" s="118"/>
      <c r="MP29" s="113"/>
      <c r="MQ29" s="113"/>
      <c r="MR29" s="113"/>
      <c r="MS29" s="113"/>
      <c r="MT29" s="113"/>
      <c r="MU29" s="113"/>
      <c r="MV29" s="113"/>
      <c r="MW29" s="113"/>
      <c r="MX29" s="113"/>
      <c r="MY29" s="113"/>
      <c r="MZ29" s="113"/>
      <c r="NA29" s="118"/>
      <c r="NB29" s="113"/>
      <c r="NC29" s="113"/>
      <c r="ND29" s="113"/>
      <c r="NE29" s="113"/>
      <c r="NF29" s="113"/>
      <c r="NG29" s="113"/>
      <c r="NH29" s="113"/>
      <c r="NI29" s="113"/>
      <c r="NJ29" s="113"/>
      <c r="NK29" s="113"/>
      <c r="NL29" s="113"/>
      <c r="NM29" s="118"/>
      <c r="NN29" s="113"/>
      <c r="NO29" s="113"/>
      <c r="NP29" s="113"/>
      <c r="NQ29" s="113"/>
      <c r="NR29" s="113"/>
      <c r="NS29" s="113"/>
      <c r="NT29" s="113"/>
      <c r="NU29" s="113"/>
      <c r="NV29" s="113"/>
      <c r="NW29" s="113"/>
      <c r="NX29" s="113"/>
      <c r="NY29" s="118"/>
      <c r="NZ29" s="113"/>
      <c r="OA29" s="113"/>
      <c r="OB29" s="113"/>
      <c r="OC29" s="113"/>
      <c r="OD29" s="113"/>
      <c r="OE29" s="113"/>
      <c r="OF29" s="113"/>
      <c r="OG29" s="113"/>
      <c r="OH29" s="113"/>
      <c r="OI29" s="113"/>
      <c r="OJ29" s="113"/>
      <c r="OK29" s="118"/>
      <c r="OL29" s="113"/>
      <c r="OM29" s="113"/>
      <c r="ON29" s="113"/>
      <c r="OO29" s="113"/>
      <c r="OP29" s="113"/>
      <c r="OQ29" s="113"/>
      <c r="OR29" s="113"/>
      <c r="OS29" s="113"/>
      <c r="OT29" s="113"/>
      <c r="OU29" s="113"/>
      <c r="OV29" s="113"/>
      <c r="OW29" s="118"/>
      <c r="OX29" s="113"/>
      <c r="OY29" s="113"/>
      <c r="OZ29" s="113"/>
      <c r="PA29" s="113"/>
      <c r="PB29" s="113"/>
      <c r="PC29" s="113"/>
      <c r="PD29" s="113"/>
      <c r="PE29" s="113"/>
      <c r="PF29" s="113"/>
      <c r="PG29" s="113"/>
      <c r="PH29" s="113"/>
      <c r="PI29" s="118"/>
    </row>
    <row r="30" spans="2:425" ht="12.5" hidden="1" thickBot="1">
      <c r="B30" s="101"/>
      <c r="C30" s="101"/>
      <c r="D30" s="101"/>
      <c r="E30" s="113"/>
      <c r="F30" s="108" t="str">
        <f>IF(ROUNDDOWN(E28/100000000,0)&gt;0,+ROUNDDOWN(E28/100000000,0)&amp;",","")&amp;+IF(ROUND(E28/100000,0)-(ROUNDDOWN(E28/100000000,0)*1000)&gt;99,ROUND(E28/100000,0)-ROUNDDOWN(E28/100000000,0)*1000,IF(ROUND(E28/100000,0)-ROUNDDOWN(E28/100000000,0)*1000&gt;9,"0"&amp;+ROUND(E28/100000,0)-ROUNDDOWN(E28/100000000,0)*1000,"00"&amp;+ROUND(E28/100000,0)-ROUNDDOWN(E28/100000000,0)*1000))</f>
        <v>1,529</v>
      </c>
      <c r="G30" s="109"/>
      <c r="H30" s="383"/>
      <c r="I30" s="383"/>
      <c r="J30" s="383"/>
      <c r="K30" s="383"/>
      <c r="L30" s="384"/>
      <c r="M30" s="384"/>
      <c r="N30" s="113"/>
      <c r="O30" s="113"/>
      <c r="P30" s="113"/>
      <c r="Q30" s="113"/>
      <c r="R30" s="113"/>
      <c r="S30" s="113"/>
      <c r="T30" s="113"/>
      <c r="U30" s="113"/>
      <c r="V30" s="113"/>
      <c r="W30" s="113"/>
      <c r="X30" s="113"/>
      <c r="Y30" s="113"/>
      <c r="Z30" s="113"/>
      <c r="AA30" s="113"/>
      <c r="AB30" s="113"/>
      <c r="AC30" s="113"/>
      <c r="AD30" s="114"/>
      <c r="AE30" s="114"/>
      <c r="AF30" s="114"/>
      <c r="AG30" s="114"/>
      <c r="AH30" s="114"/>
      <c r="AI30" s="114"/>
      <c r="AJ30" s="114"/>
      <c r="AK30" s="114"/>
      <c r="AL30" s="114"/>
      <c r="AM30" s="114"/>
      <c r="AN30" s="114"/>
      <c r="AO30" s="114"/>
      <c r="AP30" s="113"/>
      <c r="AQ30" s="113"/>
      <c r="AR30" s="113"/>
      <c r="AS30" s="113"/>
      <c r="AT30" s="113"/>
      <c r="AU30" s="113"/>
      <c r="AV30" s="113"/>
      <c r="AW30" s="113"/>
      <c r="AX30" s="113"/>
      <c r="AY30" s="113"/>
      <c r="AZ30" s="113"/>
      <c r="BA30" s="119"/>
      <c r="BB30" s="113"/>
      <c r="BC30" s="113"/>
      <c r="BD30" s="113"/>
      <c r="BE30" s="113"/>
      <c r="BF30" s="113"/>
      <c r="BG30" s="113"/>
      <c r="BH30" s="113"/>
      <c r="BI30" s="113"/>
      <c r="BJ30" s="113"/>
      <c r="BK30" s="113"/>
      <c r="BL30" s="113"/>
      <c r="BM30" s="119"/>
      <c r="BN30" s="113"/>
      <c r="BO30" s="113"/>
      <c r="BP30" s="113"/>
      <c r="BQ30" s="113"/>
      <c r="BR30" s="113"/>
      <c r="BS30" s="113"/>
      <c r="BT30" s="113"/>
      <c r="BU30" s="113"/>
      <c r="BV30" s="113"/>
      <c r="BW30" s="113"/>
      <c r="BX30" s="113"/>
      <c r="BY30" s="119"/>
      <c r="BZ30" s="113"/>
      <c r="CA30" s="113"/>
      <c r="CB30" s="113"/>
      <c r="CC30" s="113"/>
      <c r="CD30" s="113"/>
      <c r="CE30" s="113"/>
      <c r="CF30" s="113"/>
      <c r="CG30" s="113"/>
      <c r="CH30" s="113"/>
      <c r="CI30" s="113"/>
      <c r="CJ30" s="113"/>
      <c r="CK30" s="119"/>
      <c r="CL30" s="113"/>
      <c r="CM30" s="113"/>
      <c r="CN30" s="113"/>
      <c r="CO30" s="113"/>
      <c r="CP30" s="113"/>
      <c r="CQ30" s="113"/>
      <c r="CR30" s="113"/>
      <c r="CS30" s="113"/>
      <c r="CT30" s="113"/>
      <c r="CU30" s="113"/>
      <c r="CV30" s="113"/>
      <c r="CW30" s="119"/>
      <c r="CX30" s="113"/>
      <c r="CY30" s="113"/>
      <c r="CZ30" s="113"/>
      <c r="DA30" s="113"/>
      <c r="DB30" s="113"/>
      <c r="DC30" s="113"/>
      <c r="DD30" s="113"/>
      <c r="DE30" s="113"/>
      <c r="DF30" s="113"/>
      <c r="DG30" s="113"/>
      <c r="DH30" s="113"/>
      <c r="DI30" s="119"/>
      <c r="DJ30" s="113"/>
      <c r="DK30" s="113"/>
      <c r="DL30" s="113"/>
      <c r="DM30" s="113"/>
      <c r="DN30" s="113"/>
      <c r="DO30" s="113"/>
      <c r="DP30" s="113"/>
      <c r="DQ30" s="113"/>
      <c r="DR30" s="113"/>
      <c r="DS30" s="113"/>
      <c r="DT30" s="113"/>
      <c r="DU30" s="119"/>
      <c r="DV30" s="113"/>
      <c r="DW30" s="113"/>
      <c r="DX30" s="113"/>
      <c r="DY30" s="113"/>
      <c r="DZ30" s="113"/>
      <c r="EA30" s="113"/>
      <c r="EB30" s="113"/>
      <c r="EC30" s="113"/>
      <c r="ED30" s="113"/>
      <c r="EE30" s="113"/>
      <c r="EF30" s="113"/>
      <c r="EG30" s="119"/>
      <c r="EH30" s="113"/>
      <c r="EI30" s="113"/>
      <c r="EJ30" s="113"/>
      <c r="EK30" s="113"/>
      <c r="EL30" s="113"/>
      <c r="EM30" s="113"/>
      <c r="EN30" s="113"/>
      <c r="EO30" s="113"/>
      <c r="EP30" s="113"/>
      <c r="EQ30" s="113"/>
      <c r="ER30" s="113"/>
      <c r="ES30" s="119"/>
      <c r="ET30" s="113"/>
      <c r="EU30" s="113"/>
      <c r="EV30" s="113"/>
      <c r="EW30" s="113"/>
      <c r="EX30" s="113"/>
      <c r="EY30" s="113"/>
      <c r="EZ30" s="113"/>
      <c r="FA30" s="113"/>
      <c r="FB30" s="113"/>
      <c r="FC30" s="113"/>
      <c r="FD30" s="113"/>
      <c r="FE30" s="119"/>
      <c r="FF30" s="113"/>
      <c r="FG30" s="113"/>
      <c r="FH30" s="113"/>
      <c r="FI30" s="113"/>
      <c r="FJ30" s="113"/>
      <c r="FK30" s="113"/>
      <c r="FL30" s="113"/>
      <c r="FM30" s="113"/>
      <c r="FN30" s="113"/>
      <c r="FO30" s="113"/>
      <c r="FP30" s="113"/>
      <c r="FQ30" s="119"/>
      <c r="FR30" s="113"/>
      <c r="FS30" s="113"/>
      <c r="FT30" s="113"/>
      <c r="FU30" s="113"/>
      <c r="FV30" s="113"/>
      <c r="FW30" s="113"/>
      <c r="FX30" s="113"/>
      <c r="FY30" s="113"/>
      <c r="FZ30" s="113"/>
      <c r="GA30" s="113"/>
      <c r="GB30" s="113"/>
      <c r="GC30" s="119"/>
      <c r="GD30" s="113"/>
      <c r="GE30" s="113"/>
      <c r="GF30" s="113"/>
      <c r="GG30" s="113"/>
      <c r="GH30" s="113"/>
      <c r="GI30" s="113"/>
      <c r="GJ30" s="113"/>
      <c r="GK30" s="113"/>
      <c r="GL30" s="113"/>
      <c r="GM30" s="113"/>
      <c r="GN30" s="113"/>
      <c r="GO30" s="119"/>
      <c r="GP30" s="113"/>
      <c r="GQ30" s="113"/>
      <c r="GR30" s="113"/>
      <c r="GS30" s="113"/>
      <c r="GT30" s="113"/>
      <c r="GU30" s="113"/>
      <c r="GV30" s="113"/>
      <c r="GW30" s="113"/>
      <c r="GX30" s="113"/>
      <c r="GY30" s="113"/>
      <c r="GZ30" s="113"/>
      <c r="HA30" s="119"/>
      <c r="HB30" s="113"/>
      <c r="HC30" s="113"/>
      <c r="HD30" s="113"/>
      <c r="HE30" s="113"/>
      <c r="HF30" s="113"/>
      <c r="HG30" s="113"/>
      <c r="HH30" s="113"/>
      <c r="HI30" s="113"/>
      <c r="HJ30" s="113"/>
      <c r="HK30" s="113"/>
      <c r="HL30" s="113"/>
      <c r="HM30" s="119"/>
      <c r="HN30" s="113"/>
      <c r="HO30" s="113"/>
      <c r="HP30" s="113"/>
      <c r="HQ30" s="113"/>
      <c r="HR30" s="113"/>
      <c r="HS30" s="113"/>
      <c r="HT30" s="113"/>
      <c r="HU30" s="113"/>
      <c r="HV30" s="113"/>
      <c r="HW30" s="113"/>
      <c r="HX30" s="113"/>
      <c r="HY30" s="119"/>
      <c r="HZ30" s="113"/>
      <c r="IA30" s="113"/>
      <c r="IB30" s="113"/>
      <c r="IC30" s="113"/>
      <c r="ID30" s="113"/>
      <c r="IE30" s="113"/>
      <c r="IF30" s="113"/>
      <c r="IG30" s="113"/>
      <c r="IH30" s="113"/>
      <c r="II30" s="113"/>
      <c r="IJ30" s="113"/>
      <c r="IK30" s="119"/>
      <c r="IL30" s="113"/>
      <c r="IM30" s="113"/>
      <c r="IN30" s="113"/>
      <c r="IO30" s="113"/>
      <c r="IP30" s="113"/>
      <c r="IQ30" s="113"/>
      <c r="IR30" s="113"/>
      <c r="IS30" s="113"/>
      <c r="IT30" s="113"/>
      <c r="IU30" s="113"/>
      <c r="IV30" s="113"/>
      <c r="IW30" s="119"/>
      <c r="IX30" s="113"/>
      <c r="IY30" s="113"/>
      <c r="IZ30" s="113"/>
      <c r="JA30" s="113"/>
      <c r="JB30" s="113"/>
      <c r="JC30" s="113"/>
      <c r="JD30" s="113"/>
      <c r="JE30" s="113"/>
      <c r="JF30" s="113"/>
      <c r="JG30" s="113"/>
      <c r="JH30" s="113"/>
      <c r="JI30" s="119"/>
      <c r="JJ30" s="113"/>
      <c r="JK30" s="113"/>
      <c r="JL30" s="113"/>
      <c r="JM30" s="113"/>
      <c r="JN30" s="113"/>
      <c r="JO30" s="113"/>
      <c r="JP30" s="113"/>
      <c r="JQ30" s="113"/>
      <c r="JR30" s="113"/>
      <c r="JS30" s="113"/>
      <c r="JT30" s="113"/>
      <c r="JU30" s="119"/>
      <c r="JV30" s="113"/>
      <c r="JW30" s="113"/>
      <c r="JX30" s="113"/>
      <c r="JY30" s="113"/>
      <c r="JZ30" s="113"/>
      <c r="KA30" s="113"/>
      <c r="KB30" s="113"/>
      <c r="KC30" s="113"/>
      <c r="KD30" s="113"/>
      <c r="KE30" s="113"/>
      <c r="KF30" s="113"/>
      <c r="KG30" s="119"/>
      <c r="KH30" s="113"/>
      <c r="KI30" s="113"/>
      <c r="KJ30" s="113"/>
      <c r="KK30" s="113"/>
      <c r="KL30" s="113"/>
      <c r="KM30" s="113"/>
      <c r="KN30" s="113"/>
      <c r="KO30" s="113"/>
      <c r="KP30" s="113"/>
      <c r="KQ30" s="113"/>
      <c r="KR30" s="113"/>
      <c r="KS30" s="119"/>
      <c r="KT30" s="113"/>
      <c r="KU30" s="113"/>
      <c r="KV30" s="113"/>
      <c r="KW30" s="113"/>
      <c r="KX30" s="113"/>
      <c r="KY30" s="113"/>
      <c r="KZ30" s="113"/>
      <c r="LA30" s="113"/>
      <c r="LB30" s="113"/>
      <c r="LC30" s="113"/>
      <c r="LD30" s="113"/>
      <c r="LE30" s="119"/>
      <c r="LF30" s="113"/>
      <c r="LG30" s="113"/>
      <c r="LH30" s="113"/>
      <c r="LI30" s="113"/>
      <c r="LJ30" s="113"/>
      <c r="LK30" s="113"/>
      <c r="LL30" s="113"/>
      <c r="LM30" s="113"/>
      <c r="LN30" s="113"/>
      <c r="LO30" s="113"/>
      <c r="LP30" s="113"/>
      <c r="LQ30" s="119"/>
      <c r="LR30" s="113"/>
      <c r="LS30" s="113"/>
      <c r="LT30" s="113"/>
      <c r="LU30" s="113"/>
      <c r="LV30" s="113"/>
      <c r="LW30" s="113"/>
      <c r="LX30" s="113"/>
      <c r="LY30" s="113"/>
      <c r="LZ30" s="113"/>
      <c r="MA30" s="113"/>
      <c r="MB30" s="113"/>
      <c r="MC30" s="119"/>
      <c r="MD30" s="113"/>
      <c r="ME30" s="113"/>
      <c r="MF30" s="113"/>
      <c r="MG30" s="113"/>
      <c r="MH30" s="113"/>
      <c r="MI30" s="113"/>
      <c r="MJ30" s="113"/>
      <c r="MK30" s="113"/>
      <c r="ML30" s="113"/>
      <c r="MM30" s="113"/>
      <c r="MN30" s="113"/>
      <c r="MO30" s="119"/>
      <c r="MP30" s="113"/>
      <c r="MQ30" s="113"/>
      <c r="MR30" s="113"/>
      <c r="MS30" s="113"/>
      <c r="MT30" s="113"/>
      <c r="MU30" s="113"/>
      <c r="MV30" s="113"/>
      <c r="MW30" s="113"/>
      <c r="MX30" s="113"/>
      <c r="MY30" s="113"/>
      <c r="MZ30" s="113"/>
      <c r="NA30" s="119"/>
      <c r="NB30" s="113"/>
      <c r="NC30" s="113"/>
      <c r="ND30" s="113"/>
      <c r="NE30" s="113"/>
      <c r="NF30" s="113"/>
      <c r="NG30" s="113"/>
      <c r="NH30" s="113"/>
      <c r="NI30" s="113"/>
      <c r="NJ30" s="113"/>
      <c r="NK30" s="113"/>
      <c r="NL30" s="113"/>
      <c r="NM30" s="119"/>
      <c r="NN30" s="113"/>
      <c r="NO30" s="113"/>
      <c r="NP30" s="113"/>
      <c r="NQ30" s="113"/>
      <c r="NR30" s="113"/>
      <c r="NS30" s="113"/>
      <c r="NT30" s="113"/>
      <c r="NU30" s="113"/>
      <c r="NV30" s="113"/>
      <c r="NW30" s="113"/>
      <c r="NX30" s="113"/>
      <c r="NY30" s="119"/>
      <c r="NZ30" s="113"/>
      <c r="OA30" s="113"/>
      <c r="OB30" s="113"/>
      <c r="OC30" s="113"/>
      <c r="OD30" s="113"/>
      <c r="OE30" s="113"/>
      <c r="OF30" s="113"/>
      <c r="OG30" s="113"/>
      <c r="OH30" s="113"/>
      <c r="OI30" s="113"/>
      <c r="OJ30" s="113"/>
      <c r="OK30" s="119"/>
      <c r="OL30" s="113"/>
      <c r="OM30" s="113"/>
      <c r="ON30" s="113"/>
      <c r="OO30" s="113"/>
      <c r="OP30" s="113"/>
      <c r="OQ30" s="113"/>
      <c r="OR30" s="113"/>
      <c r="OS30" s="113"/>
      <c r="OT30" s="113"/>
      <c r="OU30" s="113"/>
      <c r="OV30" s="113"/>
      <c r="OW30" s="119"/>
      <c r="OX30" s="113"/>
      <c r="OY30" s="113"/>
      <c r="OZ30" s="113"/>
      <c r="PA30" s="113"/>
      <c r="PB30" s="113"/>
      <c r="PC30" s="113"/>
      <c r="PD30" s="113"/>
      <c r="PE30" s="113"/>
      <c r="PF30" s="113"/>
      <c r="PG30" s="113"/>
      <c r="PH30" s="113"/>
      <c r="PI30" s="119"/>
    </row>
    <row r="31" spans="2:425">
      <c r="B31" s="45"/>
      <c r="C31" s="120" t="s">
        <v>129</v>
      </c>
      <c r="D31" s="121"/>
      <c r="E31" s="122">
        <v>30</v>
      </c>
      <c r="F31" s="122">
        <f t="shared" ref="F31:BQ31" si="531">F32+F40</f>
        <v>52</v>
      </c>
      <c r="G31" s="122">
        <f t="shared" si="531"/>
        <v>43</v>
      </c>
      <c r="H31" s="122">
        <f t="shared" si="531"/>
        <v>65</v>
      </c>
      <c r="I31" s="122">
        <f t="shared" si="531"/>
        <v>35</v>
      </c>
      <c r="J31" s="122">
        <f t="shared" si="531"/>
        <v>42</v>
      </c>
      <c r="K31" s="122">
        <f t="shared" si="531"/>
        <v>50</v>
      </c>
      <c r="L31" s="122">
        <f t="shared" si="531"/>
        <v>36</v>
      </c>
      <c r="M31" s="122">
        <f t="shared" si="531"/>
        <v>31</v>
      </c>
      <c r="N31" s="122">
        <f t="shared" si="531"/>
        <v>56</v>
      </c>
      <c r="O31" s="122">
        <f t="shared" si="531"/>
        <v>40</v>
      </c>
      <c r="P31" s="122">
        <f t="shared" si="531"/>
        <v>41</v>
      </c>
      <c r="Q31" s="122">
        <f t="shared" si="531"/>
        <v>35</v>
      </c>
      <c r="R31" s="122">
        <f t="shared" si="531"/>
        <v>46</v>
      </c>
      <c r="S31" s="122">
        <f t="shared" si="531"/>
        <v>43</v>
      </c>
      <c r="T31" s="122">
        <f t="shared" si="531"/>
        <v>71</v>
      </c>
      <c r="U31" s="122">
        <f t="shared" si="531"/>
        <v>42</v>
      </c>
      <c r="V31" s="122">
        <f t="shared" si="531"/>
        <v>35</v>
      </c>
      <c r="W31" s="122">
        <f t="shared" si="531"/>
        <v>49</v>
      </c>
      <c r="X31" s="122">
        <f t="shared" si="531"/>
        <v>53</v>
      </c>
      <c r="Y31" s="122">
        <f t="shared" si="531"/>
        <v>36</v>
      </c>
      <c r="Z31" s="122">
        <f t="shared" si="531"/>
        <v>47</v>
      </c>
      <c r="AA31" s="122">
        <f t="shared" si="531"/>
        <v>61</v>
      </c>
      <c r="AB31" s="122">
        <f t="shared" si="531"/>
        <v>51</v>
      </c>
      <c r="AC31" s="122">
        <f t="shared" si="531"/>
        <v>39</v>
      </c>
      <c r="AD31" s="123">
        <f t="shared" si="531"/>
        <v>58</v>
      </c>
      <c r="AE31" s="123">
        <f t="shared" si="531"/>
        <v>50</v>
      </c>
      <c r="AF31" s="123">
        <f t="shared" si="531"/>
        <v>73</v>
      </c>
      <c r="AG31" s="123">
        <f t="shared" si="531"/>
        <v>37</v>
      </c>
      <c r="AH31" s="123">
        <f t="shared" si="531"/>
        <v>45</v>
      </c>
      <c r="AI31" s="123">
        <f t="shared" si="531"/>
        <v>38</v>
      </c>
      <c r="AJ31" s="123">
        <f t="shared" si="531"/>
        <v>43</v>
      </c>
      <c r="AK31" s="123">
        <f t="shared" si="531"/>
        <v>50</v>
      </c>
      <c r="AL31" s="123">
        <f t="shared" si="531"/>
        <v>51</v>
      </c>
      <c r="AM31" s="123">
        <f t="shared" si="531"/>
        <v>40</v>
      </c>
      <c r="AN31" s="123">
        <f t="shared" si="531"/>
        <v>54</v>
      </c>
      <c r="AO31" s="124">
        <f t="shared" si="531"/>
        <v>38</v>
      </c>
      <c r="AP31" s="122">
        <f t="shared" si="531"/>
        <v>65</v>
      </c>
      <c r="AQ31" s="122">
        <f t="shared" si="531"/>
        <v>33</v>
      </c>
      <c r="AR31" s="122">
        <f t="shared" si="531"/>
        <v>89</v>
      </c>
      <c r="AS31" s="122">
        <f t="shared" si="531"/>
        <v>37</v>
      </c>
      <c r="AT31" s="122">
        <f t="shared" si="531"/>
        <v>50</v>
      </c>
      <c r="AU31" s="122">
        <f t="shared" si="531"/>
        <v>69</v>
      </c>
      <c r="AV31" s="122">
        <f t="shared" si="531"/>
        <v>55</v>
      </c>
      <c r="AW31" s="122">
        <f t="shared" si="531"/>
        <v>37</v>
      </c>
      <c r="AX31" s="122">
        <f t="shared" si="531"/>
        <v>46</v>
      </c>
      <c r="AY31" s="122">
        <f t="shared" si="531"/>
        <v>57</v>
      </c>
      <c r="AZ31" s="125">
        <f t="shared" si="531"/>
        <v>52</v>
      </c>
      <c r="BA31" s="126">
        <f t="shared" si="531"/>
        <v>38</v>
      </c>
      <c r="BB31" s="122">
        <f t="shared" si="531"/>
        <v>64</v>
      </c>
      <c r="BC31" s="122">
        <f t="shared" si="531"/>
        <v>43</v>
      </c>
      <c r="BD31" s="122">
        <f t="shared" si="531"/>
        <v>86</v>
      </c>
      <c r="BE31" s="122">
        <f t="shared" si="531"/>
        <v>43</v>
      </c>
      <c r="BF31" s="122">
        <f t="shared" si="531"/>
        <v>50</v>
      </c>
      <c r="BG31" s="122">
        <f t="shared" si="531"/>
        <v>53</v>
      </c>
      <c r="BH31" s="122">
        <f t="shared" si="531"/>
        <v>43</v>
      </c>
      <c r="BI31" s="122">
        <f t="shared" si="531"/>
        <v>0</v>
      </c>
      <c r="BJ31" s="122">
        <f t="shared" si="531"/>
        <v>0</v>
      </c>
      <c r="BK31" s="122">
        <f t="shared" si="531"/>
        <v>0</v>
      </c>
      <c r="BL31" s="125">
        <f t="shared" si="531"/>
        <v>0</v>
      </c>
      <c r="BM31" s="126">
        <f t="shared" si="531"/>
        <v>0</v>
      </c>
      <c r="BN31" s="122">
        <f t="shared" si="531"/>
        <v>0</v>
      </c>
      <c r="BO31" s="122">
        <f t="shared" si="531"/>
        <v>0</v>
      </c>
      <c r="BP31" s="122">
        <f t="shared" si="531"/>
        <v>0</v>
      </c>
      <c r="BQ31" s="122">
        <f t="shared" si="531"/>
        <v>0</v>
      </c>
      <c r="BR31" s="122">
        <f t="shared" ref="BR31:EC31" si="532">BR32+BR40</f>
        <v>0</v>
      </c>
      <c r="BS31" s="122">
        <f t="shared" si="532"/>
        <v>0</v>
      </c>
      <c r="BT31" s="122">
        <f t="shared" si="532"/>
        <v>0</v>
      </c>
      <c r="BU31" s="122">
        <f t="shared" si="532"/>
        <v>0</v>
      </c>
      <c r="BV31" s="122">
        <f t="shared" si="532"/>
        <v>0</v>
      </c>
      <c r="BW31" s="122">
        <f t="shared" si="532"/>
        <v>0</v>
      </c>
      <c r="BX31" s="125">
        <f t="shared" si="532"/>
        <v>0</v>
      </c>
      <c r="BY31" s="126">
        <f t="shared" si="532"/>
        <v>0</v>
      </c>
      <c r="BZ31" s="122">
        <f t="shared" si="532"/>
        <v>0</v>
      </c>
      <c r="CA31" s="122">
        <f t="shared" si="532"/>
        <v>0</v>
      </c>
      <c r="CB31" s="122">
        <f t="shared" si="532"/>
        <v>0</v>
      </c>
      <c r="CC31" s="122">
        <f t="shared" si="532"/>
        <v>0</v>
      </c>
      <c r="CD31" s="122">
        <f t="shared" si="532"/>
        <v>0</v>
      </c>
      <c r="CE31" s="122">
        <f t="shared" si="532"/>
        <v>0</v>
      </c>
      <c r="CF31" s="122">
        <f t="shared" si="532"/>
        <v>0</v>
      </c>
      <c r="CG31" s="122">
        <f t="shared" si="532"/>
        <v>0</v>
      </c>
      <c r="CH31" s="122">
        <f t="shared" si="532"/>
        <v>0</v>
      </c>
      <c r="CI31" s="122">
        <f t="shared" si="532"/>
        <v>0</v>
      </c>
      <c r="CJ31" s="125">
        <f t="shared" si="532"/>
        <v>0</v>
      </c>
      <c r="CK31" s="126">
        <f t="shared" si="532"/>
        <v>0</v>
      </c>
      <c r="CL31" s="122">
        <f t="shared" si="532"/>
        <v>0</v>
      </c>
      <c r="CM31" s="122">
        <f t="shared" si="532"/>
        <v>0</v>
      </c>
      <c r="CN31" s="122">
        <f t="shared" si="532"/>
        <v>0</v>
      </c>
      <c r="CO31" s="122">
        <f t="shared" si="532"/>
        <v>0</v>
      </c>
      <c r="CP31" s="122">
        <f t="shared" si="532"/>
        <v>0</v>
      </c>
      <c r="CQ31" s="122">
        <f t="shared" si="532"/>
        <v>0</v>
      </c>
      <c r="CR31" s="122">
        <f t="shared" si="532"/>
        <v>0</v>
      </c>
      <c r="CS31" s="122">
        <f t="shared" si="532"/>
        <v>0</v>
      </c>
      <c r="CT31" s="122">
        <f t="shared" si="532"/>
        <v>0</v>
      </c>
      <c r="CU31" s="122">
        <f t="shared" si="532"/>
        <v>0</v>
      </c>
      <c r="CV31" s="125">
        <f t="shared" si="532"/>
        <v>0</v>
      </c>
      <c r="CW31" s="126">
        <f t="shared" si="532"/>
        <v>0</v>
      </c>
      <c r="CX31" s="122">
        <f t="shared" si="532"/>
        <v>56</v>
      </c>
      <c r="CY31" s="122">
        <f t="shared" si="532"/>
        <v>45</v>
      </c>
      <c r="CZ31" s="122">
        <f t="shared" si="532"/>
        <v>57</v>
      </c>
      <c r="DA31" s="122">
        <f t="shared" si="532"/>
        <v>63</v>
      </c>
      <c r="DB31" s="122">
        <f t="shared" si="532"/>
        <v>43</v>
      </c>
      <c r="DC31" s="122">
        <f t="shared" si="532"/>
        <v>60</v>
      </c>
      <c r="DD31" s="122">
        <f t="shared" si="532"/>
        <v>49</v>
      </c>
      <c r="DE31" s="122">
        <f t="shared" si="532"/>
        <v>34</v>
      </c>
      <c r="DF31" s="122">
        <f t="shared" si="532"/>
        <v>43</v>
      </c>
      <c r="DG31" s="122">
        <f t="shared" si="532"/>
        <v>45</v>
      </c>
      <c r="DH31" s="125">
        <f t="shared" si="532"/>
        <v>36</v>
      </c>
      <c r="DI31" s="126">
        <f t="shared" si="532"/>
        <v>26</v>
      </c>
      <c r="DJ31" s="122">
        <f t="shared" si="532"/>
        <v>65</v>
      </c>
      <c r="DK31" s="122">
        <f t="shared" si="532"/>
        <v>41</v>
      </c>
      <c r="DL31" s="122">
        <f t="shared" si="532"/>
        <v>84</v>
      </c>
      <c r="DM31" s="122">
        <f t="shared" si="532"/>
        <v>37</v>
      </c>
      <c r="DN31" s="122">
        <f t="shared" si="532"/>
        <v>51</v>
      </c>
      <c r="DO31" s="122">
        <f t="shared" si="532"/>
        <v>51</v>
      </c>
      <c r="DP31" s="122">
        <f t="shared" si="532"/>
        <v>55</v>
      </c>
      <c r="DQ31" s="122">
        <f t="shared" si="532"/>
        <v>34</v>
      </c>
      <c r="DR31" s="122">
        <f t="shared" si="532"/>
        <v>53</v>
      </c>
      <c r="DS31" s="122">
        <f t="shared" si="532"/>
        <v>46</v>
      </c>
      <c r="DT31" s="125">
        <f t="shared" si="532"/>
        <v>38</v>
      </c>
      <c r="DU31" s="126">
        <f t="shared" si="532"/>
        <v>33</v>
      </c>
      <c r="DV31" s="122">
        <f t="shared" si="532"/>
        <v>52</v>
      </c>
      <c r="DW31" s="122">
        <f t="shared" si="532"/>
        <v>46</v>
      </c>
      <c r="DX31" s="122">
        <f t="shared" si="532"/>
        <v>82</v>
      </c>
      <c r="DY31" s="122">
        <f t="shared" si="532"/>
        <v>40</v>
      </c>
      <c r="DZ31" s="122">
        <f t="shared" si="532"/>
        <v>37</v>
      </c>
      <c r="EA31" s="122">
        <f t="shared" si="532"/>
        <v>52</v>
      </c>
      <c r="EB31" s="122">
        <f t="shared" si="532"/>
        <v>60</v>
      </c>
      <c r="EC31" s="122">
        <f t="shared" si="532"/>
        <v>35</v>
      </c>
      <c r="ED31" s="122">
        <f t="shared" ref="ED31:GO31" si="533">ED32+ED40</f>
        <v>57</v>
      </c>
      <c r="EE31" s="122">
        <f t="shared" si="533"/>
        <v>54</v>
      </c>
      <c r="EF31" s="125">
        <f t="shared" si="533"/>
        <v>39</v>
      </c>
      <c r="EG31" s="126">
        <f t="shared" si="533"/>
        <v>30</v>
      </c>
      <c r="EH31" s="122">
        <f t="shared" si="533"/>
        <v>57</v>
      </c>
      <c r="EI31" s="122">
        <f t="shared" si="533"/>
        <v>49</v>
      </c>
      <c r="EJ31" s="122">
        <f t="shared" si="533"/>
        <v>80</v>
      </c>
      <c r="EK31" s="122">
        <f t="shared" si="533"/>
        <v>43</v>
      </c>
      <c r="EL31" s="122">
        <f t="shared" si="533"/>
        <v>46</v>
      </c>
      <c r="EM31" s="122">
        <f t="shared" si="533"/>
        <v>42</v>
      </c>
      <c r="EN31" s="122">
        <f t="shared" si="533"/>
        <v>47</v>
      </c>
      <c r="EO31" s="122">
        <f t="shared" si="533"/>
        <v>36</v>
      </c>
      <c r="EP31" s="122">
        <f t="shared" si="533"/>
        <v>56</v>
      </c>
      <c r="EQ31" s="122">
        <f t="shared" si="533"/>
        <v>50</v>
      </c>
      <c r="ER31" s="125">
        <f t="shared" si="533"/>
        <v>40</v>
      </c>
      <c r="ES31" s="126">
        <f t="shared" si="533"/>
        <v>26</v>
      </c>
      <c r="ET31" s="122">
        <f t="shared" si="533"/>
        <v>63</v>
      </c>
      <c r="EU31" s="122">
        <f t="shared" si="533"/>
        <v>53</v>
      </c>
      <c r="EV31" s="122">
        <f t="shared" si="533"/>
        <v>78</v>
      </c>
      <c r="EW31" s="122">
        <f t="shared" si="533"/>
        <v>47</v>
      </c>
      <c r="EX31" s="122">
        <f t="shared" si="533"/>
        <v>39</v>
      </c>
      <c r="EY31" s="122">
        <f t="shared" si="533"/>
        <v>49</v>
      </c>
      <c r="EZ31" s="122">
        <f t="shared" si="533"/>
        <v>38</v>
      </c>
      <c r="FA31" s="122">
        <f t="shared" si="533"/>
        <v>39</v>
      </c>
      <c r="FB31" s="122">
        <f t="shared" si="533"/>
        <v>49</v>
      </c>
      <c r="FC31" s="122">
        <f t="shared" si="533"/>
        <v>42</v>
      </c>
      <c r="FD31" s="125">
        <f t="shared" si="533"/>
        <v>39</v>
      </c>
      <c r="FE31" s="126">
        <f t="shared" si="533"/>
        <v>29</v>
      </c>
      <c r="FF31" s="122">
        <f t="shared" si="533"/>
        <v>63</v>
      </c>
      <c r="FG31" s="122">
        <f t="shared" si="533"/>
        <v>32</v>
      </c>
      <c r="FH31" s="122">
        <f t="shared" si="533"/>
        <v>69</v>
      </c>
      <c r="FI31" s="122">
        <f t="shared" si="533"/>
        <v>64</v>
      </c>
      <c r="FJ31" s="122">
        <f t="shared" si="533"/>
        <v>36</v>
      </c>
      <c r="FK31" s="122">
        <f t="shared" si="533"/>
        <v>48</v>
      </c>
      <c r="FL31" s="122">
        <f t="shared" si="533"/>
        <v>46</v>
      </c>
      <c r="FM31" s="122">
        <f t="shared" si="533"/>
        <v>34</v>
      </c>
      <c r="FN31" s="122">
        <f t="shared" si="533"/>
        <v>40</v>
      </c>
      <c r="FO31" s="122">
        <f t="shared" si="533"/>
        <v>38</v>
      </c>
      <c r="FP31" s="125">
        <f t="shared" si="533"/>
        <v>35</v>
      </c>
      <c r="FQ31" s="126">
        <f t="shared" si="533"/>
        <v>27</v>
      </c>
      <c r="FR31" s="122">
        <f t="shared" si="533"/>
        <v>66</v>
      </c>
      <c r="FS31" s="122">
        <f t="shared" si="533"/>
        <v>35</v>
      </c>
      <c r="FT31" s="122">
        <f t="shared" si="533"/>
        <v>78</v>
      </c>
      <c r="FU31" s="122">
        <f t="shared" si="533"/>
        <v>41</v>
      </c>
      <c r="FV31" s="122">
        <f t="shared" si="533"/>
        <v>32</v>
      </c>
      <c r="FW31" s="122">
        <f t="shared" si="533"/>
        <v>52</v>
      </c>
      <c r="FX31" s="122">
        <f t="shared" si="533"/>
        <v>53</v>
      </c>
      <c r="FY31" s="122">
        <f t="shared" si="533"/>
        <v>38</v>
      </c>
      <c r="FZ31" s="122">
        <f t="shared" si="533"/>
        <v>33</v>
      </c>
      <c r="GA31" s="122">
        <f t="shared" si="533"/>
        <v>40</v>
      </c>
      <c r="GB31" s="125">
        <f t="shared" si="533"/>
        <v>39</v>
      </c>
      <c r="GC31" s="126">
        <f t="shared" si="533"/>
        <v>28</v>
      </c>
      <c r="GD31" s="122">
        <f t="shared" si="533"/>
        <v>48</v>
      </c>
      <c r="GE31" s="122">
        <f t="shared" si="533"/>
        <v>46</v>
      </c>
      <c r="GF31" s="122">
        <f t="shared" si="533"/>
        <v>79</v>
      </c>
      <c r="GG31" s="122">
        <f t="shared" si="533"/>
        <v>47</v>
      </c>
      <c r="GH31" s="122">
        <f t="shared" si="533"/>
        <v>45</v>
      </c>
      <c r="GI31" s="122">
        <f t="shared" si="533"/>
        <v>48</v>
      </c>
      <c r="GJ31" s="122">
        <f t="shared" si="533"/>
        <v>46</v>
      </c>
      <c r="GK31" s="122">
        <f t="shared" si="533"/>
        <v>48</v>
      </c>
      <c r="GL31" s="122">
        <f t="shared" si="533"/>
        <v>48</v>
      </c>
      <c r="GM31" s="122">
        <f t="shared" si="533"/>
        <v>54</v>
      </c>
      <c r="GN31" s="125">
        <f t="shared" si="533"/>
        <v>39</v>
      </c>
      <c r="GO31" s="126">
        <f t="shared" si="533"/>
        <v>30</v>
      </c>
      <c r="GP31" s="122">
        <f t="shared" ref="GP31:HA31" si="534">GP32+GP40</f>
        <v>55</v>
      </c>
      <c r="GQ31" s="122">
        <f t="shared" si="534"/>
        <v>50</v>
      </c>
      <c r="GR31" s="122">
        <f t="shared" si="534"/>
        <v>69</v>
      </c>
      <c r="GS31" s="122">
        <f t="shared" si="534"/>
        <v>49</v>
      </c>
      <c r="GT31" s="122">
        <f t="shared" si="534"/>
        <v>39</v>
      </c>
      <c r="GU31" s="122">
        <f t="shared" si="534"/>
        <v>64</v>
      </c>
      <c r="GV31" s="122">
        <f t="shared" si="534"/>
        <v>47</v>
      </c>
      <c r="GW31" s="122">
        <f t="shared" si="534"/>
        <v>34</v>
      </c>
      <c r="GX31" s="122">
        <f t="shared" si="534"/>
        <v>38</v>
      </c>
      <c r="GY31" s="122">
        <f t="shared" si="534"/>
        <v>39</v>
      </c>
      <c r="GZ31" s="125">
        <f t="shared" si="534"/>
        <v>42</v>
      </c>
      <c r="HA31" s="126">
        <f t="shared" si="534"/>
        <v>34</v>
      </c>
      <c r="HB31" s="122">
        <f t="shared" ref="HB31:JM31" si="535">HB32+HB40</f>
        <v>41</v>
      </c>
      <c r="HC31" s="122">
        <f t="shared" si="535"/>
        <v>37</v>
      </c>
      <c r="HD31" s="122">
        <f t="shared" si="535"/>
        <v>75</v>
      </c>
      <c r="HE31" s="122">
        <f t="shared" si="535"/>
        <v>35</v>
      </c>
      <c r="HF31" s="122">
        <f t="shared" si="535"/>
        <v>36</v>
      </c>
      <c r="HG31" s="122">
        <f t="shared" si="535"/>
        <v>38</v>
      </c>
      <c r="HH31" s="122">
        <f t="shared" si="535"/>
        <v>33</v>
      </c>
      <c r="HI31" s="122">
        <f t="shared" si="535"/>
        <v>37</v>
      </c>
      <c r="HJ31" s="122">
        <f t="shared" si="535"/>
        <v>35</v>
      </c>
      <c r="HK31" s="122">
        <f t="shared" si="535"/>
        <v>33</v>
      </c>
      <c r="HL31" s="125">
        <f t="shared" si="535"/>
        <v>37</v>
      </c>
      <c r="HM31" s="126">
        <f t="shared" si="535"/>
        <v>32</v>
      </c>
      <c r="HN31" s="122">
        <f t="shared" si="535"/>
        <v>40</v>
      </c>
      <c r="HO31" s="122">
        <f t="shared" si="535"/>
        <v>29</v>
      </c>
      <c r="HP31" s="122">
        <f t="shared" si="535"/>
        <v>63</v>
      </c>
      <c r="HQ31" s="122">
        <f t="shared" si="535"/>
        <v>33</v>
      </c>
      <c r="HR31" s="122">
        <f t="shared" si="535"/>
        <v>37</v>
      </c>
      <c r="HS31" s="122">
        <f t="shared" si="535"/>
        <v>37</v>
      </c>
      <c r="HT31" s="122">
        <f t="shared" si="535"/>
        <v>41</v>
      </c>
      <c r="HU31" s="122">
        <f t="shared" si="535"/>
        <v>33</v>
      </c>
      <c r="HV31" s="122">
        <f t="shared" si="535"/>
        <v>44</v>
      </c>
      <c r="HW31" s="122">
        <f t="shared" si="535"/>
        <v>39</v>
      </c>
      <c r="HX31" s="125">
        <f t="shared" si="535"/>
        <v>38</v>
      </c>
      <c r="HY31" s="126">
        <f t="shared" si="535"/>
        <v>24</v>
      </c>
      <c r="HZ31" s="122">
        <f t="shared" si="535"/>
        <v>34</v>
      </c>
      <c r="IA31" s="122">
        <f t="shared" si="535"/>
        <v>35</v>
      </c>
      <c r="IB31" s="122">
        <f t="shared" si="535"/>
        <v>69</v>
      </c>
      <c r="IC31" s="122">
        <f t="shared" si="535"/>
        <v>35</v>
      </c>
      <c r="ID31" s="122">
        <f t="shared" si="535"/>
        <v>19</v>
      </c>
      <c r="IE31" s="122">
        <f t="shared" si="535"/>
        <v>37</v>
      </c>
      <c r="IF31" s="122">
        <f t="shared" si="535"/>
        <v>37</v>
      </c>
      <c r="IG31" s="122">
        <f t="shared" si="535"/>
        <v>30</v>
      </c>
      <c r="IH31" s="122">
        <f t="shared" si="535"/>
        <v>43</v>
      </c>
      <c r="II31" s="122">
        <f t="shared" si="535"/>
        <v>34</v>
      </c>
      <c r="IJ31" s="125">
        <f t="shared" si="535"/>
        <v>33</v>
      </c>
      <c r="IK31" s="126">
        <f t="shared" si="535"/>
        <v>25</v>
      </c>
      <c r="IL31" s="122">
        <f t="shared" si="535"/>
        <v>35</v>
      </c>
      <c r="IM31" s="122">
        <f t="shared" si="535"/>
        <v>40</v>
      </c>
      <c r="IN31" s="122">
        <f t="shared" si="535"/>
        <v>58</v>
      </c>
      <c r="IO31" s="122">
        <f t="shared" si="535"/>
        <v>32</v>
      </c>
      <c r="IP31" s="122">
        <f t="shared" si="535"/>
        <v>33</v>
      </c>
      <c r="IQ31" s="122">
        <f t="shared" si="535"/>
        <v>35</v>
      </c>
      <c r="IR31" s="122">
        <f t="shared" si="535"/>
        <v>45</v>
      </c>
      <c r="IS31" s="122">
        <f t="shared" si="535"/>
        <v>21</v>
      </c>
      <c r="IT31" s="122">
        <f t="shared" si="535"/>
        <v>38</v>
      </c>
      <c r="IU31" s="122">
        <f t="shared" si="535"/>
        <v>30</v>
      </c>
      <c r="IV31" s="125">
        <f t="shared" si="535"/>
        <v>26</v>
      </c>
      <c r="IW31" s="126">
        <f t="shared" si="535"/>
        <v>36</v>
      </c>
      <c r="IX31" s="122">
        <f t="shared" si="535"/>
        <v>35</v>
      </c>
      <c r="IY31" s="122">
        <f t="shared" si="535"/>
        <v>31</v>
      </c>
      <c r="IZ31" s="122">
        <f t="shared" si="535"/>
        <v>67</v>
      </c>
      <c r="JA31" s="122">
        <f t="shared" si="535"/>
        <v>23</v>
      </c>
      <c r="JB31" s="122">
        <f t="shared" si="535"/>
        <v>30</v>
      </c>
      <c r="JC31" s="122">
        <f t="shared" si="535"/>
        <v>39</v>
      </c>
      <c r="JD31" s="122">
        <f t="shared" si="535"/>
        <v>38</v>
      </c>
      <c r="JE31" s="122">
        <f t="shared" si="535"/>
        <v>28</v>
      </c>
      <c r="JF31" s="122">
        <f t="shared" si="535"/>
        <v>36</v>
      </c>
      <c r="JG31" s="122">
        <f t="shared" si="535"/>
        <v>41</v>
      </c>
      <c r="JH31" s="125">
        <f t="shared" si="535"/>
        <v>31</v>
      </c>
      <c r="JI31" s="126">
        <f t="shared" si="535"/>
        <v>18</v>
      </c>
      <c r="JJ31" s="122">
        <f t="shared" si="535"/>
        <v>30</v>
      </c>
      <c r="JK31" s="122">
        <f t="shared" si="535"/>
        <v>0</v>
      </c>
      <c r="JL31" s="122">
        <f t="shared" si="535"/>
        <v>0</v>
      </c>
      <c r="JM31" s="122">
        <f t="shared" si="535"/>
        <v>0</v>
      </c>
      <c r="JN31" s="122">
        <f t="shared" ref="JN31:LY31" si="536">JN32+JN40</f>
        <v>0</v>
      </c>
      <c r="JO31" s="122">
        <f t="shared" si="536"/>
        <v>0</v>
      </c>
      <c r="JP31" s="122">
        <f t="shared" si="536"/>
        <v>0</v>
      </c>
      <c r="JQ31" s="122">
        <f t="shared" si="536"/>
        <v>0</v>
      </c>
      <c r="JR31" s="122">
        <f t="shared" si="536"/>
        <v>0</v>
      </c>
      <c r="JS31" s="122">
        <f t="shared" si="536"/>
        <v>0</v>
      </c>
      <c r="JT31" s="125">
        <f t="shared" si="536"/>
        <v>0</v>
      </c>
      <c r="JU31" s="126">
        <f t="shared" si="536"/>
        <v>0</v>
      </c>
      <c r="JV31" s="122">
        <f t="shared" si="536"/>
        <v>0</v>
      </c>
      <c r="JW31" s="122">
        <f t="shared" si="536"/>
        <v>0</v>
      </c>
      <c r="JX31" s="122">
        <f t="shared" si="536"/>
        <v>0</v>
      </c>
      <c r="JY31" s="122">
        <f t="shared" si="536"/>
        <v>0</v>
      </c>
      <c r="JZ31" s="122">
        <f t="shared" si="536"/>
        <v>0</v>
      </c>
      <c r="KA31" s="122">
        <f t="shared" si="536"/>
        <v>0</v>
      </c>
      <c r="KB31" s="122">
        <f t="shared" si="536"/>
        <v>0</v>
      </c>
      <c r="KC31" s="122">
        <f t="shared" si="536"/>
        <v>0</v>
      </c>
      <c r="KD31" s="122">
        <f t="shared" si="536"/>
        <v>0</v>
      </c>
      <c r="KE31" s="122">
        <f t="shared" si="536"/>
        <v>0</v>
      </c>
      <c r="KF31" s="125">
        <f t="shared" si="536"/>
        <v>0</v>
      </c>
      <c r="KG31" s="126">
        <f t="shared" si="536"/>
        <v>0</v>
      </c>
      <c r="KH31" s="122">
        <f t="shared" si="536"/>
        <v>0</v>
      </c>
      <c r="KI31" s="122">
        <f t="shared" si="536"/>
        <v>0</v>
      </c>
      <c r="KJ31" s="122">
        <f t="shared" si="536"/>
        <v>0</v>
      </c>
      <c r="KK31" s="122">
        <f t="shared" si="536"/>
        <v>0</v>
      </c>
      <c r="KL31" s="122">
        <f t="shared" si="536"/>
        <v>0</v>
      </c>
      <c r="KM31" s="122">
        <f t="shared" si="536"/>
        <v>0</v>
      </c>
      <c r="KN31" s="122">
        <f t="shared" si="536"/>
        <v>0</v>
      </c>
      <c r="KO31" s="122">
        <f t="shared" si="536"/>
        <v>0</v>
      </c>
      <c r="KP31" s="122">
        <f t="shared" si="536"/>
        <v>0</v>
      </c>
      <c r="KQ31" s="122">
        <f t="shared" si="536"/>
        <v>0</v>
      </c>
      <c r="KR31" s="125">
        <f t="shared" si="536"/>
        <v>0</v>
      </c>
      <c r="KS31" s="126">
        <f t="shared" si="536"/>
        <v>0</v>
      </c>
      <c r="KT31" s="122">
        <f t="shared" si="536"/>
        <v>0</v>
      </c>
      <c r="KU31" s="122">
        <f t="shared" si="536"/>
        <v>0</v>
      </c>
      <c r="KV31" s="122">
        <f t="shared" si="536"/>
        <v>0</v>
      </c>
      <c r="KW31" s="122">
        <f t="shared" si="536"/>
        <v>0</v>
      </c>
      <c r="KX31" s="122">
        <f t="shared" si="536"/>
        <v>0</v>
      </c>
      <c r="KY31" s="122">
        <f t="shared" si="536"/>
        <v>0</v>
      </c>
      <c r="KZ31" s="122">
        <f t="shared" si="536"/>
        <v>0</v>
      </c>
      <c r="LA31" s="122">
        <f t="shared" si="536"/>
        <v>0</v>
      </c>
      <c r="LB31" s="122">
        <f t="shared" si="536"/>
        <v>0</v>
      </c>
      <c r="LC31" s="122">
        <f t="shared" si="536"/>
        <v>0</v>
      </c>
      <c r="LD31" s="125">
        <f t="shared" si="536"/>
        <v>0</v>
      </c>
      <c r="LE31" s="126">
        <f t="shared" si="536"/>
        <v>0</v>
      </c>
      <c r="LF31" s="122">
        <f t="shared" si="536"/>
        <v>0</v>
      </c>
      <c r="LG31" s="122">
        <f t="shared" si="536"/>
        <v>0</v>
      </c>
      <c r="LH31" s="122">
        <f t="shared" si="536"/>
        <v>0</v>
      </c>
      <c r="LI31" s="122">
        <f t="shared" si="536"/>
        <v>0</v>
      </c>
      <c r="LJ31" s="122">
        <f t="shared" si="536"/>
        <v>0</v>
      </c>
      <c r="LK31" s="122">
        <f t="shared" si="536"/>
        <v>0</v>
      </c>
      <c r="LL31" s="122">
        <f t="shared" si="536"/>
        <v>0</v>
      </c>
      <c r="LM31" s="122">
        <f t="shared" si="536"/>
        <v>0</v>
      </c>
      <c r="LN31" s="122">
        <f t="shared" si="536"/>
        <v>0</v>
      </c>
      <c r="LO31" s="122">
        <f t="shared" si="536"/>
        <v>0</v>
      </c>
      <c r="LP31" s="125">
        <f t="shared" si="536"/>
        <v>0</v>
      </c>
      <c r="LQ31" s="126">
        <f t="shared" si="536"/>
        <v>0</v>
      </c>
      <c r="LR31" s="122">
        <f t="shared" si="536"/>
        <v>0</v>
      </c>
      <c r="LS31" s="122">
        <f t="shared" si="536"/>
        <v>0</v>
      </c>
      <c r="LT31" s="122">
        <f t="shared" si="536"/>
        <v>0</v>
      </c>
      <c r="LU31" s="122">
        <f t="shared" si="536"/>
        <v>0</v>
      </c>
      <c r="LV31" s="122">
        <f t="shared" si="536"/>
        <v>0</v>
      </c>
      <c r="LW31" s="122">
        <f t="shared" si="536"/>
        <v>0</v>
      </c>
      <c r="LX31" s="122">
        <f t="shared" si="536"/>
        <v>0</v>
      </c>
      <c r="LY31" s="122">
        <f t="shared" si="536"/>
        <v>0</v>
      </c>
      <c r="LZ31" s="122">
        <f t="shared" ref="LZ31:OK31" si="537">LZ32+LZ40</f>
        <v>0</v>
      </c>
      <c r="MA31" s="122">
        <f t="shared" si="537"/>
        <v>0</v>
      </c>
      <c r="MB31" s="125">
        <f t="shared" si="537"/>
        <v>0</v>
      </c>
      <c r="MC31" s="126">
        <f t="shared" si="537"/>
        <v>0</v>
      </c>
      <c r="MD31" s="122">
        <f t="shared" si="537"/>
        <v>0</v>
      </c>
      <c r="ME31" s="122">
        <f t="shared" si="537"/>
        <v>0</v>
      </c>
      <c r="MF31" s="122">
        <f t="shared" si="537"/>
        <v>0</v>
      </c>
      <c r="MG31" s="122">
        <f t="shared" si="537"/>
        <v>0</v>
      </c>
      <c r="MH31" s="122">
        <f t="shared" si="537"/>
        <v>0</v>
      </c>
      <c r="MI31" s="122">
        <f t="shared" si="537"/>
        <v>0</v>
      </c>
      <c r="MJ31" s="122">
        <f t="shared" si="537"/>
        <v>0</v>
      </c>
      <c r="MK31" s="122">
        <f t="shared" si="537"/>
        <v>0</v>
      </c>
      <c r="ML31" s="122">
        <f t="shared" si="537"/>
        <v>0</v>
      </c>
      <c r="MM31" s="122">
        <f t="shared" si="537"/>
        <v>0</v>
      </c>
      <c r="MN31" s="125">
        <f t="shared" si="537"/>
        <v>0</v>
      </c>
      <c r="MO31" s="126">
        <f t="shared" si="537"/>
        <v>0</v>
      </c>
      <c r="MP31" s="122">
        <f t="shared" si="537"/>
        <v>0</v>
      </c>
      <c r="MQ31" s="122">
        <f t="shared" si="537"/>
        <v>0</v>
      </c>
      <c r="MR31" s="122">
        <f t="shared" si="537"/>
        <v>0</v>
      </c>
      <c r="MS31" s="122">
        <f t="shared" si="537"/>
        <v>0</v>
      </c>
      <c r="MT31" s="122">
        <f t="shared" si="537"/>
        <v>0</v>
      </c>
      <c r="MU31" s="122">
        <f t="shared" si="537"/>
        <v>0</v>
      </c>
      <c r="MV31" s="122">
        <f t="shared" si="537"/>
        <v>0</v>
      </c>
      <c r="MW31" s="122">
        <f t="shared" si="537"/>
        <v>0</v>
      </c>
      <c r="MX31" s="122">
        <f t="shared" si="537"/>
        <v>0</v>
      </c>
      <c r="MY31" s="122">
        <f t="shared" si="537"/>
        <v>0</v>
      </c>
      <c r="MZ31" s="125">
        <f t="shared" si="537"/>
        <v>0</v>
      </c>
      <c r="NA31" s="126">
        <f t="shared" si="537"/>
        <v>0</v>
      </c>
      <c r="NB31" s="122">
        <f t="shared" si="537"/>
        <v>0</v>
      </c>
      <c r="NC31" s="122">
        <f t="shared" si="537"/>
        <v>0</v>
      </c>
      <c r="ND31" s="122">
        <f t="shared" si="537"/>
        <v>0</v>
      </c>
      <c r="NE31" s="122">
        <f t="shared" si="537"/>
        <v>0</v>
      </c>
      <c r="NF31" s="122">
        <f t="shared" si="537"/>
        <v>0</v>
      </c>
      <c r="NG31" s="122">
        <f t="shared" si="537"/>
        <v>0</v>
      </c>
      <c r="NH31" s="122">
        <f t="shared" si="537"/>
        <v>0</v>
      </c>
      <c r="NI31" s="122">
        <f t="shared" si="537"/>
        <v>0</v>
      </c>
      <c r="NJ31" s="122">
        <f t="shared" si="537"/>
        <v>0</v>
      </c>
      <c r="NK31" s="122">
        <f t="shared" si="537"/>
        <v>0</v>
      </c>
      <c r="NL31" s="125">
        <f t="shared" si="537"/>
        <v>0</v>
      </c>
      <c r="NM31" s="126">
        <f t="shared" si="537"/>
        <v>0</v>
      </c>
      <c r="NN31" s="122">
        <f t="shared" si="537"/>
        <v>0</v>
      </c>
      <c r="NO31" s="122">
        <f t="shared" si="537"/>
        <v>0</v>
      </c>
      <c r="NP31" s="122">
        <f t="shared" si="537"/>
        <v>0</v>
      </c>
      <c r="NQ31" s="122">
        <f t="shared" si="537"/>
        <v>0</v>
      </c>
      <c r="NR31" s="122">
        <f t="shared" si="537"/>
        <v>0</v>
      </c>
      <c r="NS31" s="122">
        <f t="shared" si="537"/>
        <v>0</v>
      </c>
      <c r="NT31" s="122">
        <f t="shared" si="537"/>
        <v>0</v>
      </c>
      <c r="NU31" s="122">
        <f t="shared" si="537"/>
        <v>0</v>
      </c>
      <c r="NV31" s="122">
        <f t="shared" si="537"/>
        <v>0</v>
      </c>
      <c r="NW31" s="122">
        <f t="shared" si="537"/>
        <v>0</v>
      </c>
      <c r="NX31" s="125">
        <f t="shared" si="537"/>
        <v>0</v>
      </c>
      <c r="NY31" s="126">
        <f t="shared" si="537"/>
        <v>0</v>
      </c>
      <c r="NZ31" s="122">
        <f t="shared" si="537"/>
        <v>0</v>
      </c>
      <c r="OA31" s="122">
        <f t="shared" si="537"/>
        <v>0</v>
      </c>
      <c r="OB31" s="122">
        <f t="shared" si="537"/>
        <v>0</v>
      </c>
      <c r="OC31" s="122">
        <f t="shared" si="537"/>
        <v>0</v>
      </c>
      <c r="OD31" s="122">
        <f t="shared" si="537"/>
        <v>0</v>
      </c>
      <c r="OE31" s="122">
        <f t="shared" si="537"/>
        <v>0</v>
      </c>
      <c r="OF31" s="122">
        <f t="shared" si="537"/>
        <v>0</v>
      </c>
      <c r="OG31" s="122">
        <f t="shared" si="537"/>
        <v>0</v>
      </c>
      <c r="OH31" s="122">
        <f t="shared" si="537"/>
        <v>0</v>
      </c>
      <c r="OI31" s="122">
        <f t="shared" si="537"/>
        <v>0</v>
      </c>
      <c r="OJ31" s="125">
        <f t="shared" si="537"/>
        <v>0</v>
      </c>
      <c r="OK31" s="126">
        <f t="shared" si="537"/>
        <v>0</v>
      </c>
      <c r="OL31" s="122">
        <f t="shared" ref="OL31:PI31" si="538">OL32+OL40</f>
        <v>0</v>
      </c>
      <c r="OM31" s="122">
        <f t="shared" si="538"/>
        <v>0</v>
      </c>
      <c r="ON31" s="122">
        <f t="shared" si="538"/>
        <v>0</v>
      </c>
      <c r="OO31" s="122">
        <f t="shared" si="538"/>
        <v>0</v>
      </c>
      <c r="OP31" s="122">
        <f t="shared" si="538"/>
        <v>0</v>
      </c>
      <c r="OQ31" s="122">
        <f t="shared" si="538"/>
        <v>0</v>
      </c>
      <c r="OR31" s="122">
        <f t="shared" si="538"/>
        <v>0</v>
      </c>
      <c r="OS31" s="122">
        <f t="shared" si="538"/>
        <v>0</v>
      </c>
      <c r="OT31" s="122">
        <f t="shared" si="538"/>
        <v>0</v>
      </c>
      <c r="OU31" s="122">
        <f t="shared" si="538"/>
        <v>0</v>
      </c>
      <c r="OV31" s="125">
        <f t="shared" si="538"/>
        <v>0</v>
      </c>
      <c r="OW31" s="126">
        <f t="shared" si="538"/>
        <v>0</v>
      </c>
      <c r="OX31" s="122">
        <f t="shared" si="538"/>
        <v>0</v>
      </c>
      <c r="OY31" s="122">
        <f t="shared" si="538"/>
        <v>0</v>
      </c>
      <c r="OZ31" s="122">
        <f t="shared" si="538"/>
        <v>0</v>
      </c>
      <c r="PA31" s="122">
        <f t="shared" si="538"/>
        <v>0</v>
      </c>
      <c r="PB31" s="122">
        <f t="shared" si="538"/>
        <v>0</v>
      </c>
      <c r="PC31" s="122">
        <f t="shared" si="538"/>
        <v>0</v>
      </c>
      <c r="PD31" s="122">
        <f t="shared" si="538"/>
        <v>0</v>
      </c>
      <c r="PE31" s="122">
        <f t="shared" si="538"/>
        <v>0</v>
      </c>
      <c r="PF31" s="122">
        <f t="shared" si="538"/>
        <v>0</v>
      </c>
      <c r="PG31" s="122">
        <f t="shared" si="538"/>
        <v>0</v>
      </c>
      <c r="PH31" s="125">
        <f t="shared" si="538"/>
        <v>0</v>
      </c>
      <c r="PI31" s="126">
        <f t="shared" si="538"/>
        <v>0</v>
      </c>
    </row>
    <row r="32" spans="2:425">
      <c r="B32" s="55" t="s">
        <v>121</v>
      </c>
      <c r="C32" s="127"/>
      <c r="D32" s="128" t="s">
        <v>79</v>
      </c>
      <c r="E32" s="129">
        <v>7</v>
      </c>
      <c r="F32" s="129">
        <f t="shared" ref="F32:BQ32" si="539">SUM(F33:F39)</f>
        <v>13</v>
      </c>
      <c r="G32" s="129">
        <f t="shared" si="539"/>
        <v>10</v>
      </c>
      <c r="H32" s="129">
        <f t="shared" si="539"/>
        <v>27</v>
      </c>
      <c r="I32" s="129">
        <f t="shared" si="539"/>
        <v>12</v>
      </c>
      <c r="J32" s="129">
        <f t="shared" si="539"/>
        <v>16</v>
      </c>
      <c r="K32" s="129">
        <f t="shared" si="539"/>
        <v>15</v>
      </c>
      <c r="L32" s="129">
        <f t="shared" si="539"/>
        <v>10</v>
      </c>
      <c r="M32" s="129">
        <f t="shared" si="539"/>
        <v>7</v>
      </c>
      <c r="N32" s="129">
        <f t="shared" si="539"/>
        <v>14</v>
      </c>
      <c r="O32" s="129">
        <f t="shared" si="539"/>
        <v>9</v>
      </c>
      <c r="P32" s="129">
        <f t="shared" si="539"/>
        <v>18</v>
      </c>
      <c r="Q32" s="129">
        <f t="shared" si="539"/>
        <v>12</v>
      </c>
      <c r="R32" s="129">
        <f t="shared" si="539"/>
        <v>10</v>
      </c>
      <c r="S32" s="129">
        <f t="shared" si="539"/>
        <v>11</v>
      </c>
      <c r="T32" s="129">
        <f t="shared" si="539"/>
        <v>26</v>
      </c>
      <c r="U32" s="129">
        <f t="shared" si="539"/>
        <v>12</v>
      </c>
      <c r="V32" s="129">
        <f t="shared" si="539"/>
        <v>10</v>
      </c>
      <c r="W32" s="129">
        <f t="shared" si="539"/>
        <v>13</v>
      </c>
      <c r="X32" s="129">
        <f t="shared" si="539"/>
        <v>17</v>
      </c>
      <c r="Y32" s="129">
        <f t="shared" si="539"/>
        <v>8</v>
      </c>
      <c r="Z32" s="129">
        <f t="shared" si="539"/>
        <v>14</v>
      </c>
      <c r="AA32" s="129">
        <f t="shared" si="539"/>
        <v>27</v>
      </c>
      <c r="AB32" s="129">
        <f t="shared" si="539"/>
        <v>12</v>
      </c>
      <c r="AC32" s="129">
        <f t="shared" si="539"/>
        <v>19</v>
      </c>
      <c r="AD32" s="86">
        <f t="shared" si="539"/>
        <v>13</v>
      </c>
      <c r="AE32" s="86">
        <f t="shared" si="539"/>
        <v>11</v>
      </c>
      <c r="AF32" s="86">
        <f t="shared" si="539"/>
        <v>23</v>
      </c>
      <c r="AG32" s="86">
        <f t="shared" si="539"/>
        <v>8</v>
      </c>
      <c r="AH32" s="86">
        <f t="shared" si="539"/>
        <v>12</v>
      </c>
      <c r="AI32" s="86">
        <f t="shared" si="539"/>
        <v>15</v>
      </c>
      <c r="AJ32" s="86">
        <f t="shared" si="539"/>
        <v>12</v>
      </c>
      <c r="AK32" s="86">
        <f t="shared" si="539"/>
        <v>20</v>
      </c>
      <c r="AL32" s="86">
        <f t="shared" si="539"/>
        <v>14</v>
      </c>
      <c r="AM32" s="86">
        <f t="shared" si="539"/>
        <v>12</v>
      </c>
      <c r="AN32" s="86">
        <f t="shared" si="539"/>
        <v>20</v>
      </c>
      <c r="AO32" s="130">
        <f t="shared" si="539"/>
        <v>10</v>
      </c>
      <c r="AP32" s="129">
        <f t="shared" si="539"/>
        <v>11</v>
      </c>
      <c r="AQ32" s="129">
        <f t="shared" si="539"/>
        <v>13</v>
      </c>
      <c r="AR32" s="129">
        <f t="shared" si="539"/>
        <v>33</v>
      </c>
      <c r="AS32" s="129">
        <f t="shared" si="539"/>
        <v>10</v>
      </c>
      <c r="AT32" s="129">
        <f t="shared" si="539"/>
        <v>17</v>
      </c>
      <c r="AU32" s="129">
        <f t="shared" si="539"/>
        <v>20</v>
      </c>
      <c r="AV32" s="129">
        <f t="shared" si="539"/>
        <v>11</v>
      </c>
      <c r="AW32" s="129">
        <f t="shared" si="539"/>
        <v>8</v>
      </c>
      <c r="AX32" s="129">
        <f t="shared" si="539"/>
        <v>17</v>
      </c>
      <c r="AY32" s="129">
        <f t="shared" si="539"/>
        <v>19</v>
      </c>
      <c r="AZ32" s="131">
        <f t="shared" si="539"/>
        <v>19</v>
      </c>
      <c r="BA32" s="94">
        <f t="shared" si="539"/>
        <v>14</v>
      </c>
      <c r="BB32" s="129">
        <f t="shared" si="539"/>
        <v>12</v>
      </c>
      <c r="BC32" s="129">
        <f t="shared" si="539"/>
        <v>10</v>
      </c>
      <c r="BD32" s="129">
        <f t="shared" si="539"/>
        <v>33</v>
      </c>
      <c r="BE32" s="129">
        <f t="shared" si="539"/>
        <v>14</v>
      </c>
      <c r="BF32" s="129">
        <f t="shared" si="539"/>
        <v>14</v>
      </c>
      <c r="BG32" s="129">
        <f t="shared" si="539"/>
        <v>16</v>
      </c>
      <c r="BH32" s="129">
        <f t="shared" si="539"/>
        <v>12</v>
      </c>
      <c r="BI32" s="129">
        <f t="shared" si="539"/>
        <v>0</v>
      </c>
      <c r="BJ32" s="129">
        <f t="shared" si="539"/>
        <v>0</v>
      </c>
      <c r="BK32" s="129">
        <f t="shared" si="539"/>
        <v>0</v>
      </c>
      <c r="BL32" s="131">
        <f t="shared" si="539"/>
        <v>0</v>
      </c>
      <c r="BM32" s="94">
        <f t="shared" si="539"/>
        <v>0</v>
      </c>
      <c r="BN32" s="129">
        <f t="shared" si="539"/>
        <v>0</v>
      </c>
      <c r="BO32" s="129">
        <f t="shared" si="539"/>
        <v>0</v>
      </c>
      <c r="BP32" s="129">
        <f t="shared" si="539"/>
        <v>0</v>
      </c>
      <c r="BQ32" s="129">
        <f t="shared" si="539"/>
        <v>0</v>
      </c>
      <c r="BR32" s="129">
        <f t="shared" ref="BR32:EC32" si="540">SUM(BR33:BR39)</f>
        <v>0</v>
      </c>
      <c r="BS32" s="129">
        <f t="shared" si="540"/>
        <v>0</v>
      </c>
      <c r="BT32" s="129">
        <f t="shared" si="540"/>
        <v>0</v>
      </c>
      <c r="BU32" s="129">
        <f t="shared" si="540"/>
        <v>0</v>
      </c>
      <c r="BV32" s="129">
        <f t="shared" si="540"/>
        <v>0</v>
      </c>
      <c r="BW32" s="129">
        <f t="shared" si="540"/>
        <v>0</v>
      </c>
      <c r="BX32" s="131">
        <f t="shared" si="540"/>
        <v>0</v>
      </c>
      <c r="BY32" s="94">
        <f t="shared" si="540"/>
        <v>0</v>
      </c>
      <c r="BZ32" s="129">
        <f t="shared" si="540"/>
        <v>0</v>
      </c>
      <c r="CA32" s="129">
        <f t="shared" si="540"/>
        <v>0</v>
      </c>
      <c r="CB32" s="129">
        <f t="shared" si="540"/>
        <v>0</v>
      </c>
      <c r="CC32" s="129">
        <f t="shared" si="540"/>
        <v>0</v>
      </c>
      <c r="CD32" s="129">
        <f t="shared" si="540"/>
        <v>0</v>
      </c>
      <c r="CE32" s="129">
        <f t="shared" si="540"/>
        <v>0</v>
      </c>
      <c r="CF32" s="129">
        <f t="shared" si="540"/>
        <v>0</v>
      </c>
      <c r="CG32" s="129">
        <f t="shared" si="540"/>
        <v>0</v>
      </c>
      <c r="CH32" s="129">
        <f t="shared" si="540"/>
        <v>0</v>
      </c>
      <c r="CI32" s="129">
        <f t="shared" si="540"/>
        <v>0</v>
      </c>
      <c r="CJ32" s="131">
        <f t="shared" si="540"/>
        <v>0</v>
      </c>
      <c r="CK32" s="94">
        <f t="shared" si="540"/>
        <v>0</v>
      </c>
      <c r="CL32" s="129">
        <f t="shared" si="540"/>
        <v>0</v>
      </c>
      <c r="CM32" s="129">
        <f t="shared" si="540"/>
        <v>0</v>
      </c>
      <c r="CN32" s="129">
        <f t="shared" si="540"/>
        <v>0</v>
      </c>
      <c r="CO32" s="129">
        <f t="shared" si="540"/>
        <v>0</v>
      </c>
      <c r="CP32" s="129">
        <f t="shared" si="540"/>
        <v>0</v>
      </c>
      <c r="CQ32" s="129">
        <f t="shared" si="540"/>
        <v>0</v>
      </c>
      <c r="CR32" s="129">
        <f t="shared" si="540"/>
        <v>0</v>
      </c>
      <c r="CS32" s="129">
        <f t="shared" si="540"/>
        <v>0</v>
      </c>
      <c r="CT32" s="129">
        <f t="shared" si="540"/>
        <v>0</v>
      </c>
      <c r="CU32" s="129">
        <f t="shared" si="540"/>
        <v>0</v>
      </c>
      <c r="CV32" s="131">
        <f t="shared" si="540"/>
        <v>0</v>
      </c>
      <c r="CW32" s="94">
        <f t="shared" si="540"/>
        <v>0</v>
      </c>
      <c r="CX32" s="129">
        <f t="shared" si="540"/>
        <v>13</v>
      </c>
      <c r="CY32" s="129">
        <f t="shared" si="540"/>
        <v>14</v>
      </c>
      <c r="CZ32" s="129">
        <f t="shared" si="540"/>
        <v>26</v>
      </c>
      <c r="DA32" s="129">
        <f t="shared" si="540"/>
        <v>24</v>
      </c>
      <c r="DB32" s="129">
        <f t="shared" si="540"/>
        <v>18</v>
      </c>
      <c r="DC32" s="129">
        <f t="shared" si="540"/>
        <v>15</v>
      </c>
      <c r="DD32" s="129">
        <f t="shared" si="540"/>
        <v>22</v>
      </c>
      <c r="DE32" s="129">
        <f t="shared" si="540"/>
        <v>12</v>
      </c>
      <c r="DF32" s="129">
        <f t="shared" si="540"/>
        <v>15</v>
      </c>
      <c r="DG32" s="129">
        <f t="shared" si="540"/>
        <v>22</v>
      </c>
      <c r="DH32" s="131">
        <f t="shared" si="540"/>
        <v>11</v>
      </c>
      <c r="DI32" s="94">
        <f t="shared" si="540"/>
        <v>12</v>
      </c>
      <c r="DJ32" s="129">
        <f t="shared" si="540"/>
        <v>15</v>
      </c>
      <c r="DK32" s="129">
        <f t="shared" si="540"/>
        <v>16</v>
      </c>
      <c r="DL32" s="129">
        <f t="shared" si="540"/>
        <v>39</v>
      </c>
      <c r="DM32" s="129">
        <f t="shared" si="540"/>
        <v>14</v>
      </c>
      <c r="DN32" s="129">
        <f t="shared" si="540"/>
        <v>25</v>
      </c>
      <c r="DO32" s="129">
        <f t="shared" si="540"/>
        <v>22</v>
      </c>
      <c r="DP32" s="129">
        <f t="shared" si="540"/>
        <v>23</v>
      </c>
      <c r="DQ32" s="129">
        <f t="shared" si="540"/>
        <v>16</v>
      </c>
      <c r="DR32" s="129">
        <f t="shared" si="540"/>
        <v>29</v>
      </c>
      <c r="DS32" s="129">
        <f t="shared" si="540"/>
        <v>19</v>
      </c>
      <c r="DT32" s="131">
        <f t="shared" si="540"/>
        <v>14</v>
      </c>
      <c r="DU32" s="94">
        <f t="shared" si="540"/>
        <v>20</v>
      </c>
      <c r="DV32" s="129">
        <f t="shared" si="540"/>
        <v>14</v>
      </c>
      <c r="DW32" s="129">
        <f t="shared" si="540"/>
        <v>16</v>
      </c>
      <c r="DX32" s="129">
        <f t="shared" si="540"/>
        <v>42</v>
      </c>
      <c r="DY32" s="129">
        <f t="shared" si="540"/>
        <v>18</v>
      </c>
      <c r="DZ32" s="129">
        <f t="shared" si="540"/>
        <v>15</v>
      </c>
      <c r="EA32" s="129">
        <f t="shared" si="540"/>
        <v>22</v>
      </c>
      <c r="EB32" s="129">
        <f t="shared" si="540"/>
        <v>26</v>
      </c>
      <c r="EC32" s="129">
        <f t="shared" si="540"/>
        <v>17</v>
      </c>
      <c r="ED32" s="129">
        <f t="shared" ref="ED32:GO32" si="541">SUM(ED33:ED39)</f>
        <v>18</v>
      </c>
      <c r="EE32" s="129">
        <f t="shared" si="541"/>
        <v>20</v>
      </c>
      <c r="EF32" s="131">
        <f t="shared" si="541"/>
        <v>21</v>
      </c>
      <c r="EG32" s="94">
        <f t="shared" si="541"/>
        <v>18</v>
      </c>
      <c r="EH32" s="129">
        <f t="shared" si="541"/>
        <v>12</v>
      </c>
      <c r="EI32" s="129">
        <f t="shared" si="541"/>
        <v>21</v>
      </c>
      <c r="EJ32" s="129">
        <f t="shared" si="541"/>
        <v>34</v>
      </c>
      <c r="EK32" s="129">
        <f t="shared" si="541"/>
        <v>19</v>
      </c>
      <c r="EL32" s="129">
        <f t="shared" si="541"/>
        <v>15</v>
      </c>
      <c r="EM32" s="129">
        <f t="shared" si="541"/>
        <v>12</v>
      </c>
      <c r="EN32" s="129">
        <f t="shared" si="541"/>
        <v>11</v>
      </c>
      <c r="EO32" s="129">
        <f t="shared" si="541"/>
        <v>13</v>
      </c>
      <c r="EP32" s="129">
        <f t="shared" si="541"/>
        <v>25</v>
      </c>
      <c r="EQ32" s="129">
        <f t="shared" si="541"/>
        <v>22</v>
      </c>
      <c r="ER32" s="131">
        <f t="shared" si="541"/>
        <v>21</v>
      </c>
      <c r="ES32" s="94">
        <f t="shared" si="541"/>
        <v>16</v>
      </c>
      <c r="ET32" s="129">
        <f t="shared" si="541"/>
        <v>15</v>
      </c>
      <c r="EU32" s="129">
        <f t="shared" si="541"/>
        <v>18</v>
      </c>
      <c r="EV32" s="129">
        <f t="shared" si="541"/>
        <v>31</v>
      </c>
      <c r="EW32" s="129">
        <f t="shared" si="541"/>
        <v>19</v>
      </c>
      <c r="EX32" s="129">
        <f t="shared" si="541"/>
        <v>13</v>
      </c>
      <c r="EY32" s="129">
        <f t="shared" si="541"/>
        <v>20</v>
      </c>
      <c r="EZ32" s="129">
        <f t="shared" si="541"/>
        <v>15</v>
      </c>
      <c r="FA32" s="129">
        <f t="shared" si="541"/>
        <v>16</v>
      </c>
      <c r="FB32" s="129">
        <f t="shared" si="541"/>
        <v>19</v>
      </c>
      <c r="FC32" s="129">
        <f t="shared" si="541"/>
        <v>19</v>
      </c>
      <c r="FD32" s="131">
        <f t="shared" si="541"/>
        <v>16</v>
      </c>
      <c r="FE32" s="94">
        <f t="shared" si="541"/>
        <v>20</v>
      </c>
      <c r="FF32" s="129">
        <f t="shared" si="541"/>
        <v>10</v>
      </c>
      <c r="FG32" s="129">
        <f t="shared" si="541"/>
        <v>10</v>
      </c>
      <c r="FH32" s="129">
        <f t="shared" si="541"/>
        <v>22</v>
      </c>
      <c r="FI32" s="129">
        <f t="shared" si="541"/>
        <v>41</v>
      </c>
      <c r="FJ32" s="129">
        <f t="shared" si="541"/>
        <v>15</v>
      </c>
      <c r="FK32" s="129">
        <f t="shared" si="541"/>
        <v>17</v>
      </c>
      <c r="FL32" s="129">
        <f t="shared" si="541"/>
        <v>16</v>
      </c>
      <c r="FM32" s="129">
        <f t="shared" si="541"/>
        <v>15</v>
      </c>
      <c r="FN32" s="129">
        <f t="shared" si="541"/>
        <v>16</v>
      </c>
      <c r="FO32" s="129">
        <f t="shared" si="541"/>
        <v>20</v>
      </c>
      <c r="FP32" s="131">
        <f t="shared" si="541"/>
        <v>18</v>
      </c>
      <c r="FQ32" s="94">
        <f t="shared" si="541"/>
        <v>17</v>
      </c>
      <c r="FR32" s="129">
        <f t="shared" si="541"/>
        <v>20</v>
      </c>
      <c r="FS32" s="129">
        <f t="shared" si="541"/>
        <v>20</v>
      </c>
      <c r="FT32" s="129">
        <f t="shared" si="541"/>
        <v>45</v>
      </c>
      <c r="FU32" s="129">
        <f t="shared" si="541"/>
        <v>23</v>
      </c>
      <c r="FV32" s="129">
        <f t="shared" si="541"/>
        <v>12</v>
      </c>
      <c r="FW32" s="129">
        <f t="shared" si="541"/>
        <v>23</v>
      </c>
      <c r="FX32" s="129">
        <f t="shared" si="541"/>
        <v>29</v>
      </c>
      <c r="FY32" s="129">
        <f t="shared" si="541"/>
        <v>20</v>
      </c>
      <c r="FZ32" s="129">
        <f t="shared" si="541"/>
        <v>14</v>
      </c>
      <c r="GA32" s="129">
        <f t="shared" si="541"/>
        <v>22</v>
      </c>
      <c r="GB32" s="131">
        <f t="shared" si="541"/>
        <v>13</v>
      </c>
      <c r="GC32" s="94">
        <f t="shared" si="541"/>
        <v>18</v>
      </c>
      <c r="GD32" s="129">
        <f t="shared" si="541"/>
        <v>19</v>
      </c>
      <c r="GE32" s="129">
        <f t="shared" si="541"/>
        <v>21</v>
      </c>
      <c r="GF32" s="129">
        <f t="shared" si="541"/>
        <v>43</v>
      </c>
      <c r="GG32" s="129">
        <f t="shared" si="541"/>
        <v>23</v>
      </c>
      <c r="GH32" s="129">
        <f t="shared" si="541"/>
        <v>23</v>
      </c>
      <c r="GI32" s="129">
        <f t="shared" si="541"/>
        <v>21</v>
      </c>
      <c r="GJ32" s="129">
        <f t="shared" si="541"/>
        <v>20</v>
      </c>
      <c r="GK32" s="129">
        <f t="shared" si="541"/>
        <v>18</v>
      </c>
      <c r="GL32" s="129">
        <f t="shared" si="541"/>
        <v>18</v>
      </c>
      <c r="GM32" s="129">
        <f t="shared" si="541"/>
        <v>17</v>
      </c>
      <c r="GN32" s="131">
        <f t="shared" si="541"/>
        <v>14</v>
      </c>
      <c r="GO32" s="94">
        <f t="shared" si="541"/>
        <v>17</v>
      </c>
      <c r="GP32" s="129">
        <f t="shared" ref="GP32:HA32" si="542">SUM(GP33:GP39)</f>
        <v>18</v>
      </c>
      <c r="GQ32" s="129">
        <f t="shared" si="542"/>
        <v>16</v>
      </c>
      <c r="GR32" s="129">
        <f t="shared" si="542"/>
        <v>41</v>
      </c>
      <c r="GS32" s="129">
        <f t="shared" si="542"/>
        <v>20</v>
      </c>
      <c r="GT32" s="129">
        <f t="shared" si="542"/>
        <v>18</v>
      </c>
      <c r="GU32" s="129">
        <f t="shared" si="542"/>
        <v>17</v>
      </c>
      <c r="GV32" s="129">
        <f t="shared" si="542"/>
        <v>32</v>
      </c>
      <c r="GW32" s="129">
        <f t="shared" si="542"/>
        <v>19</v>
      </c>
      <c r="GX32" s="129">
        <f t="shared" si="542"/>
        <v>19</v>
      </c>
      <c r="GY32" s="129">
        <f t="shared" si="542"/>
        <v>15</v>
      </c>
      <c r="GZ32" s="131">
        <f t="shared" si="542"/>
        <v>22</v>
      </c>
      <c r="HA32" s="94">
        <f t="shared" si="542"/>
        <v>18</v>
      </c>
      <c r="HB32" s="129">
        <f t="shared" ref="HB32:JM32" si="543">SUM(HB33:HB39)</f>
        <v>12</v>
      </c>
      <c r="HC32" s="129">
        <f t="shared" si="543"/>
        <v>17</v>
      </c>
      <c r="HD32" s="129">
        <f t="shared" si="543"/>
        <v>38</v>
      </c>
      <c r="HE32" s="129">
        <f t="shared" si="543"/>
        <v>19</v>
      </c>
      <c r="HF32" s="129">
        <f t="shared" si="543"/>
        <v>14</v>
      </c>
      <c r="HG32" s="129">
        <f t="shared" si="543"/>
        <v>16</v>
      </c>
      <c r="HH32" s="129">
        <f t="shared" si="543"/>
        <v>16</v>
      </c>
      <c r="HI32" s="129">
        <f t="shared" si="543"/>
        <v>19</v>
      </c>
      <c r="HJ32" s="129">
        <f t="shared" si="543"/>
        <v>17</v>
      </c>
      <c r="HK32" s="129">
        <f t="shared" si="543"/>
        <v>15</v>
      </c>
      <c r="HL32" s="131">
        <f t="shared" si="543"/>
        <v>19</v>
      </c>
      <c r="HM32" s="94">
        <f t="shared" si="543"/>
        <v>20</v>
      </c>
      <c r="HN32" s="129">
        <f t="shared" si="543"/>
        <v>17</v>
      </c>
      <c r="HO32" s="129">
        <f t="shared" si="543"/>
        <v>11</v>
      </c>
      <c r="HP32" s="129">
        <f t="shared" si="543"/>
        <v>42</v>
      </c>
      <c r="HQ32" s="129">
        <f t="shared" si="543"/>
        <v>16</v>
      </c>
      <c r="HR32" s="129">
        <f t="shared" si="543"/>
        <v>20</v>
      </c>
      <c r="HS32" s="129">
        <f t="shared" si="543"/>
        <v>20</v>
      </c>
      <c r="HT32" s="129">
        <f t="shared" si="543"/>
        <v>22</v>
      </c>
      <c r="HU32" s="129">
        <f t="shared" si="543"/>
        <v>17</v>
      </c>
      <c r="HV32" s="129">
        <f t="shared" si="543"/>
        <v>25</v>
      </c>
      <c r="HW32" s="129">
        <f t="shared" si="543"/>
        <v>17</v>
      </c>
      <c r="HX32" s="131">
        <f t="shared" si="543"/>
        <v>16</v>
      </c>
      <c r="HY32" s="94">
        <f t="shared" si="543"/>
        <v>15</v>
      </c>
      <c r="HZ32" s="129">
        <f t="shared" si="543"/>
        <v>9</v>
      </c>
      <c r="IA32" s="129">
        <f t="shared" si="543"/>
        <v>17</v>
      </c>
      <c r="IB32" s="129">
        <f t="shared" si="543"/>
        <v>38</v>
      </c>
      <c r="IC32" s="129">
        <f t="shared" si="543"/>
        <v>15</v>
      </c>
      <c r="ID32" s="129">
        <f t="shared" si="543"/>
        <v>10</v>
      </c>
      <c r="IE32" s="129">
        <f t="shared" si="543"/>
        <v>10</v>
      </c>
      <c r="IF32" s="129">
        <f t="shared" si="543"/>
        <v>18</v>
      </c>
      <c r="IG32" s="129">
        <f t="shared" si="543"/>
        <v>11</v>
      </c>
      <c r="IH32" s="129">
        <f t="shared" si="543"/>
        <v>21</v>
      </c>
      <c r="II32" s="129">
        <f t="shared" si="543"/>
        <v>12</v>
      </c>
      <c r="IJ32" s="131">
        <f t="shared" si="543"/>
        <v>14</v>
      </c>
      <c r="IK32" s="94">
        <f t="shared" si="543"/>
        <v>8</v>
      </c>
      <c r="IL32" s="129">
        <f t="shared" si="543"/>
        <v>17</v>
      </c>
      <c r="IM32" s="129">
        <f t="shared" si="543"/>
        <v>17</v>
      </c>
      <c r="IN32" s="129">
        <f t="shared" si="543"/>
        <v>31</v>
      </c>
      <c r="IO32" s="129">
        <f t="shared" si="543"/>
        <v>11</v>
      </c>
      <c r="IP32" s="129">
        <f t="shared" si="543"/>
        <v>12</v>
      </c>
      <c r="IQ32" s="129">
        <f t="shared" si="543"/>
        <v>16</v>
      </c>
      <c r="IR32" s="129">
        <f t="shared" si="543"/>
        <v>17</v>
      </c>
      <c r="IS32" s="129">
        <f t="shared" si="543"/>
        <v>4</v>
      </c>
      <c r="IT32" s="129">
        <f t="shared" si="543"/>
        <v>17</v>
      </c>
      <c r="IU32" s="129">
        <f t="shared" si="543"/>
        <v>11</v>
      </c>
      <c r="IV32" s="131">
        <f t="shared" si="543"/>
        <v>10</v>
      </c>
      <c r="IW32" s="94">
        <f t="shared" si="543"/>
        <v>18</v>
      </c>
      <c r="IX32" s="129">
        <f t="shared" si="543"/>
        <v>10</v>
      </c>
      <c r="IY32" s="129">
        <f t="shared" si="543"/>
        <v>11</v>
      </c>
      <c r="IZ32" s="129">
        <f t="shared" si="543"/>
        <v>34</v>
      </c>
      <c r="JA32" s="129">
        <f t="shared" si="543"/>
        <v>7</v>
      </c>
      <c r="JB32" s="129">
        <f t="shared" si="543"/>
        <v>15</v>
      </c>
      <c r="JC32" s="129">
        <f t="shared" si="543"/>
        <v>15</v>
      </c>
      <c r="JD32" s="129">
        <f t="shared" si="543"/>
        <v>16</v>
      </c>
      <c r="JE32" s="129">
        <f t="shared" si="543"/>
        <v>12</v>
      </c>
      <c r="JF32" s="129">
        <f t="shared" si="543"/>
        <v>11</v>
      </c>
      <c r="JG32" s="129">
        <f t="shared" si="543"/>
        <v>20</v>
      </c>
      <c r="JH32" s="131">
        <f t="shared" si="543"/>
        <v>11</v>
      </c>
      <c r="JI32" s="94">
        <f t="shared" si="543"/>
        <v>10</v>
      </c>
      <c r="JJ32" s="129">
        <f t="shared" si="543"/>
        <v>7</v>
      </c>
      <c r="JK32" s="129">
        <f t="shared" si="543"/>
        <v>0</v>
      </c>
      <c r="JL32" s="129">
        <f t="shared" si="543"/>
        <v>0</v>
      </c>
      <c r="JM32" s="129">
        <f t="shared" si="543"/>
        <v>0</v>
      </c>
      <c r="JN32" s="129">
        <f t="shared" ref="JN32:LY32" si="544">SUM(JN33:JN39)</f>
        <v>0</v>
      </c>
      <c r="JO32" s="129">
        <f t="shared" si="544"/>
        <v>0</v>
      </c>
      <c r="JP32" s="129">
        <f t="shared" si="544"/>
        <v>0</v>
      </c>
      <c r="JQ32" s="129">
        <f t="shared" si="544"/>
        <v>0</v>
      </c>
      <c r="JR32" s="129">
        <f t="shared" si="544"/>
        <v>0</v>
      </c>
      <c r="JS32" s="129">
        <f t="shared" si="544"/>
        <v>0</v>
      </c>
      <c r="JT32" s="131">
        <f t="shared" si="544"/>
        <v>0</v>
      </c>
      <c r="JU32" s="94">
        <f t="shared" si="544"/>
        <v>0</v>
      </c>
      <c r="JV32" s="129">
        <f t="shared" si="544"/>
        <v>0</v>
      </c>
      <c r="JW32" s="129">
        <f t="shared" si="544"/>
        <v>0</v>
      </c>
      <c r="JX32" s="129">
        <f t="shared" si="544"/>
        <v>0</v>
      </c>
      <c r="JY32" s="129">
        <f t="shared" si="544"/>
        <v>0</v>
      </c>
      <c r="JZ32" s="129">
        <f t="shared" si="544"/>
        <v>0</v>
      </c>
      <c r="KA32" s="129">
        <f t="shared" si="544"/>
        <v>0</v>
      </c>
      <c r="KB32" s="129">
        <f t="shared" si="544"/>
        <v>0</v>
      </c>
      <c r="KC32" s="129">
        <f t="shared" si="544"/>
        <v>0</v>
      </c>
      <c r="KD32" s="129">
        <f t="shared" si="544"/>
        <v>0</v>
      </c>
      <c r="KE32" s="129">
        <f t="shared" si="544"/>
        <v>0</v>
      </c>
      <c r="KF32" s="131">
        <f t="shared" si="544"/>
        <v>0</v>
      </c>
      <c r="KG32" s="94">
        <f t="shared" si="544"/>
        <v>0</v>
      </c>
      <c r="KH32" s="129">
        <f t="shared" si="544"/>
        <v>0</v>
      </c>
      <c r="KI32" s="129">
        <f t="shared" si="544"/>
        <v>0</v>
      </c>
      <c r="KJ32" s="129">
        <f t="shared" si="544"/>
        <v>0</v>
      </c>
      <c r="KK32" s="129">
        <f t="shared" si="544"/>
        <v>0</v>
      </c>
      <c r="KL32" s="129">
        <f t="shared" si="544"/>
        <v>0</v>
      </c>
      <c r="KM32" s="129">
        <f t="shared" si="544"/>
        <v>0</v>
      </c>
      <c r="KN32" s="129">
        <f t="shared" si="544"/>
        <v>0</v>
      </c>
      <c r="KO32" s="129">
        <f t="shared" si="544"/>
        <v>0</v>
      </c>
      <c r="KP32" s="129">
        <f t="shared" si="544"/>
        <v>0</v>
      </c>
      <c r="KQ32" s="129">
        <f t="shared" si="544"/>
        <v>0</v>
      </c>
      <c r="KR32" s="131">
        <f t="shared" si="544"/>
        <v>0</v>
      </c>
      <c r="KS32" s="94">
        <f t="shared" si="544"/>
        <v>0</v>
      </c>
      <c r="KT32" s="129">
        <f t="shared" si="544"/>
        <v>0</v>
      </c>
      <c r="KU32" s="129">
        <f t="shared" si="544"/>
        <v>0</v>
      </c>
      <c r="KV32" s="129">
        <f t="shared" si="544"/>
        <v>0</v>
      </c>
      <c r="KW32" s="129">
        <f t="shared" si="544"/>
        <v>0</v>
      </c>
      <c r="KX32" s="129">
        <f t="shared" si="544"/>
        <v>0</v>
      </c>
      <c r="KY32" s="129">
        <f t="shared" si="544"/>
        <v>0</v>
      </c>
      <c r="KZ32" s="129">
        <f t="shared" si="544"/>
        <v>0</v>
      </c>
      <c r="LA32" s="129">
        <f t="shared" si="544"/>
        <v>0</v>
      </c>
      <c r="LB32" s="129">
        <f t="shared" si="544"/>
        <v>0</v>
      </c>
      <c r="LC32" s="129">
        <f t="shared" si="544"/>
        <v>0</v>
      </c>
      <c r="LD32" s="131">
        <f t="shared" si="544"/>
        <v>0</v>
      </c>
      <c r="LE32" s="94">
        <f t="shared" si="544"/>
        <v>0</v>
      </c>
      <c r="LF32" s="129">
        <f t="shared" si="544"/>
        <v>0</v>
      </c>
      <c r="LG32" s="129">
        <f t="shared" si="544"/>
        <v>0</v>
      </c>
      <c r="LH32" s="129">
        <f t="shared" si="544"/>
        <v>0</v>
      </c>
      <c r="LI32" s="129">
        <f t="shared" si="544"/>
        <v>0</v>
      </c>
      <c r="LJ32" s="129">
        <f t="shared" si="544"/>
        <v>0</v>
      </c>
      <c r="LK32" s="129">
        <f t="shared" si="544"/>
        <v>0</v>
      </c>
      <c r="LL32" s="129">
        <f t="shared" si="544"/>
        <v>0</v>
      </c>
      <c r="LM32" s="129">
        <f t="shared" si="544"/>
        <v>0</v>
      </c>
      <c r="LN32" s="129">
        <f t="shared" si="544"/>
        <v>0</v>
      </c>
      <c r="LO32" s="129">
        <f t="shared" si="544"/>
        <v>0</v>
      </c>
      <c r="LP32" s="131">
        <f t="shared" si="544"/>
        <v>0</v>
      </c>
      <c r="LQ32" s="94">
        <f t="shared" si="544"/>
        <v>0</v>
      </c>
      <c r="LR32" s="129">
        <f t="shared" si="544"/>
        <v>0</v>
      </c>
      <c r="LS32" s="129">
        <f t="shared" si="544"/>
        <v>0</v>
      </c>
      <c r="LT32" s="129">
        <f t="shared" si="544"/>
        <v>0</v>
      </c>
      <c r="LU32" s="129">
        <f t="shared" si="544"/>
        <v>0</v>
      </c>
      <c r="LV32" s="129">
        <f t="shared" si="544"/>
        <v>0</v>
      </c>
      <c r="LW32" s="129">
        <f t="shared" si="544"/>
        <v>0</v>
      </c>
      <c r="LX32" s="129">
        <f t="shared" si="544"/>
        <v>0</v>
      </c>
      <c r="LY32" s="129">
        <f t="shared" si="544"/>
        <v>0</v>
      </c>
      <c r="LZ32" s="129">
        <f t="shared" ref="LZ32:OK32" si="545">SUM(LZ33:LZ39)</f>
        <v>0</v>
      </c>
      <c r="MA32" s="129">
        <f t="shared" si="545"/>
        <v>0</v>
      </c>
      <c r="MB32" s="131">
        <f t="shared" si="545"/>
        <v>0</v>
      </c>
      <c r="MC32" s="94">
        <f t="shared" si="545"/>
        <v>0</v>
      </c>
      <c r="MD32" s="129">
        <f t="shared" si="545"/>
        <v>0</v>
      </c>
      <c r="ME32" s="129">
        <f t="shared" si="545"/>
        <v>0</v>
      </c>
      <c r="MF32" s="129">
        <f t="shared" si="545"/>
        <v>0</v>
      </c>
      <c r="MG32" s="129">
        <f t="shared" si="545"/>
        <v>0</v>
      </c>
      <c r="MH32" s="129">
        <f t="shared" si="545"/>
        <v>0</v>
      </c>
      <c r="MI32" s="129">
        <f t="shared" si="545"/>
        <v>0</v>
      </c>
      <c r="MJ32" s="129">
        <f t="shared" si="545"/>
        <v>0</v>
      </c>
      <c r="MK32" s="129">
        <f t="shared" si="545"/>
        <v>0</v>
      </c>
      <c r="ML32" s="129">
        <f t="shared" si="545"/>
        <v>0</v>
      </c>
      <c r="MM32" s="129">
        <f t="shared" si="545"/>
        <v>0</v>
      </c>
      <c r="MN32" s="131">
        <f t="shared" si="545"/>
        <v>0</v>
      </c>
      <c r="MO32" s="94">
        <f t="shared" si="545"/>
        <v>0</v>
      </c>
      <c r="MP32" s="129">
        <f t="shared" si="545"/>
        <v>0</v>
      </c>
      <c r="MQ32" s="129">
        <f t="shared" si="545"/>
        <v>0</v>
      </c>
      <c r="MR32" s="129">
        <f t="shared" si="545"/>
        <v>0</v>
      </c>
      <c r="MS32" s="129">
        <f t="shared" si="545"/>
        <v>0</v>
      </c>
      <c r="MT32" s="129">
        <f t="shared" si="545"/>
        <v>0</v>
      </c>
      <c r="MU32" s="129">
        <f t="shared" si="545"/>
        <v>0</v>
      </c>
      <c r="MV32" s="129">
        <f t="shared" si="545"/>
        <v>0</v>
      </c>
      <c r="MW32" s="129">
        <f t="shared" si="545"/>
        <v>0</v>
      </c>
      <c r="MX32" s="129">
        <f t="shared" si="545"/>
        <v>0</v>
      </c>
      <c r="MY32" s="129">
        <f t="shared" si="545"/>
        <v>0</v>
      </c>
      <c r="MZ32" s="131">
        <f t="shared" si="545"/>
        <v>0</v>
      </c>
      <c r="NA32" s="94">
        <f t="shared" si="545"/>
        <v>0</v>
      </c>
      <c r="NB32" s="129">
        <f t="shared" si="545"/>
        <v>0</v>
      </c>
      <c r="NC32" s="129">
        <f t="shared" si="545"/>
        <v>0</v>
      </c>
      <c r="ND32" s="129">
        <f t="shared" si="545"/>
        <v>0</v>
      </c>
      <c r="NE32" s="129">
        <f t="shared" si="545"/>
        <v>0</v>
      </c>
      <c r="NF32" s="129">
        <f t="shared" si="545"/>
        <v>0</v>
      </c>
      <c r="NG32" s="129">
        <f t="shared" si="545"/>
        <v>0</v>
      </c>
      <c r="NH32" s="129">
        <f t="shared" si="545"/>
        <v>0</v>
      </c>
      <c r="NI32" s="129">
        <f t="shared" si="545"/>
        <v>0</v>
      </c>
      <c r="NJ32" s="129">
        <f t="shared" si="545"/>
        <v>0</v>
      </c>
      <c r="NK32" s="129">
        <f t="shared" si="545"/>
        <v>0</v>
      </c>
      <c r="NL32" s="131">
        <f t="shared" si="545"/>
        <v>0</v>
      </c>
      <c r="NM32" s="94">
        <f t="shared" si="545"/>
        <v>0</v>
      </c>
      <c r="NN32" s="129">
        <f t="shared" si="545"/>
        <v>0</v>
      </c>
      <c r="NO32" s="129">
        <f t="shared" si="545"/>
        <v>0</v>
      </c>
      <c r="NP32" s="129">
        <f t="shared" si="545"/>
        <v>0</v>
      </c>
      <c r="NQ32" s="129">
        <f t="shared" si="545"/>
        <v>0</v>
      </c>
      <c r="NR32" s="129">
        <f t="shared" si="545"/>
        <v>0</v>
      </c>
      <c r="NS32" s="129">
        <f t="shared" si="545"/>
        <v>0</v>
      </c>
      <c r="NT32" s="129">
        <f t="shared" si="545"/>
        <v>0</v>
      </c>
      <c r="NU32" s="129">
        <f t="shared" si="545"/>
        <v>0</v>
      </c>
      <c r="NV32" s="129">
        <f t="shared" si="545"/>
        <v>0</v>
      </c>
      <c r="NW32" s="129">
        <f t="shared" si="545"/>
        <v>0</v>
      </c>
      <c r="NX32" s="131">
        <f t="shared" si="545"/>
        <v>0</v>
      </c>
      <c r="NY32" s="94">
        <f t="shared" si="545"/>
        <v>0</v>
      </c>
      <c r="NZ32" s="129">
        <f t="shared" si="545"/>
        <v>0</v>
      </c>
      <c r="OA32" s="129">
        <f t="shared" si="545"/>
        <v>0</v>
      </c>
      <c r="OB32" s="129">
        <f t="shared" si="545"/>
        <v>0</v>
      </c>
      <c r="OC32" s="129">
        <f t="shared" si="545"/>
        <v>0</v>
      </c>
      <c r="OD32" s="129">
        <f t="shared" si="545"/>
        <v>0</v>
      </c>
      <c r="OE32" s="129">
        <f t="shared" si="545"/>
        <v>0</v>
      </c>
      <c r="OF32" s="129">
        <f t="shared" si="545"/>
        <v>0</v>
      </c>
      <c r="OG32" s="129">
        <f t="shared" si="545"/>
        <v>0</v>
      </c>
      <c r="OH32" s="129">
        <f t="shared" si="545"/>
        <v>0</v>
      </c>
      <c r="OI32" s="129">
        <f t="shared" si="545"/>
        <v>0</v>
      </c>
      <c r="OJ32" s="131">
        <f t="shared" si="545"/>
        <v>0</v>
      </c>
      <c r="OK32" s="94">
        <f t="shared" si="545"/>
        <v>0</v>
      </c>
      <c r="OL32" s="129">
        <f t="shared" ref="OL32:PI32" si="546">SUM(OL33:OL39)</f>
        <v>0</v>
      </c>
      <c r="OM32" s="129">
        <f t="shared" si="546"/>
        <v>0</v>
      </c>
      <c r="ON32" s="129">
        <f t="shared" si="546"/>
        <v>0</v>
      </c>
      <c r="OO32" s="129">
        <f t="shared" si="546"/>
        <v>0</v>
      </c>
      <c r="OP32" s="129">
        <f t="shared" si="546"/>
        <v>0</v>
      </c>
      <c r="OQ32" s="129">
        <f t="shared" si="546"/>
        <v>0</v>
      </c>
      <c r="OR32" s="129">
        <f t="shared" si="546"/>
        <v>0</v>
      </c>
      <c r="OS32" s="129">
        <f t="shared" si="546"/>
        <v>0</v>
      </c>
      <c r="OT32" s="129">
        <f t="shared" si="546"/>
        <v>0</v>
      </c>
      <c r="OU32" s="129">
        <f t="shared" si="546"/>
        <v>0</v>
      </c>
      <c r="OV32" s="131">
        <f t="shared" si="546"/>
        <v>0</v>
      </c>
      <c r="OW32" s="94">
        <f t="shared" si="546"/>
        <v>0</v>
      </c>
      <c r="OX32" s="129">
        <f t="shared" si="546"/>
        <v>0</v>
      </c>
      <c r="OY32" s="129">
        <f t="shared" si="546"/>
        <v>0</v>
      </c>
      <c r="OZ32" s="129">
        <f t="shared" si="546"/>
        <v>0</v>
      </c>
      <c r="PA32" s="129">
        <f t="shared" si="546"/>
        <v>0</v>
      </c>
      <c r="PB32" s="129">
        <f t="shared" si="546"/>
        <v>0</v>
      </c>
      <c r="PC32" s="129">
        <f t="shared" si="546"/>
        <v>0</v>
      </c>
      <c r="PD32" s="129">
        <f t="shared" si="546"/>
        <v>0</v>
      </c>
      <c r="PE32" s="129">
        <f t="shared" si="546"/>
        <v>0</v>
      </c>
      <c r="PF32" s="129">
        <f t="shared" si="546"/>
        <v>0</v>
      </c>
      <c r="PG32" s="129">
        <f t="shared" si="546"/>
        <v>0</v>
      </c>
      <c r="PH32" s="131">
        <f t="shared" si="546"/>
        <v>0</v>
      </c>
      <c r="PI32" s="94">
        <f t="shared" si="546"/>
        <v>0</v>
      </c>
    </row>
    <row r="33" spans="2:425">
      <c r="B33" s="55"/>
      <c r="C33" s="88" t="s">
        <v>123</v>
      </c>
      <c r="D33" s="128" t="s">
        <v>18</v>
      </c>
      <c r="E33" s="294">
        <v>3</v>
      </c>
      <c r="F33" s="73">
        <v>3</v>
      </c>
      <c r="G33" s="73">
        <v>1</v>
      </c>
      <c r="H33" s="73">
        <v>2</v>
      </c>
      <c r="I33" s="73">
        <v>1</v>
      </c>
      <c r="J33" s="73">
        <v>2</v>
      </c>
      <c r="K33" s="73">
        <v>1</v>
      </c>
      <c r="L33" s="73">
        <v>0</v>
      </c>
      <c r="M33" s="73">
        <v>3</v>
      </c>
      <c r="N33" s="73">
        <v>5</v>
      </c>
      <c r="O33" s="73">
        <v>1</v>
      </c>
      <c r="P33" s="73">
        <v>5</v>
      </c>
      <c r="Q33" s="133">
        <v>4</v>
      </c>
      <c r="R33" s="76">
        <v>3</v>
      </c>
      <c r="S33" s="76">
        <v>2</v>
      </c>
      <c r="T33" s="76">
        <v>5</v>
      </c>
      <c r="U33" s="76">
        <v>3</v>
      </c>
      <c r="V33" s="76">
        <v>2</v>
      </c>
      <c r="W33" s="76">
        <v>4</v>
      </c>
      <c r="X33" s="76">
        <v>4</v>
      </c>
      <c r="Y33" s="76">
        <v>1</v>
      </c>
      <c r="Z33" s="76">
        <v>2</v>
      </c>
      <c r="AA33" s="76">
        <v>4</v>
      </c>
      <c r="AB33" s="76">
        <v>1</v>
      </c>
      <c r="AC33" s="134">
        <v>5</v>
      </c>
      <c r="AD33" s="294">
        <v>7</v>
      </c>
      <c r="AE33" s="294">
        <v>2</v>
      </c>
      <c r="AF33" s="294">
        <v>5</v>
      </c>
      <c r="AG33" s="294">
        <v>2</v>
      </c>
      <c r="AH33" s="294">
        <v>4</v>
      </c>
      <c r="AI33" s="294">
        <v>3</v>
      </c>
      <c r="AJ33" s="294">
        <v>4</v>
      </c>
      <c r="AK33" s="294">
        <v>5</v>
      </c>
      <c r="AL33" s="294">
        <v>4</v>
      </c>
      <c r="AM33" s="294">
        <v>1</v>
      </c>
      <c r="AN33" s="303">
        <v>4</v>
      </c>
      <c r="AO33" s="301">
        <v>4</v>
      </c>
      <c r="AP33" s="294">
        <v>4</v>
      </c>
      <c r="AQ33" s="294">
        <v>3</v>
      </c>
      <c r="AR33" s="294">
        <v>4</v>
      </c>
      <c r="AS33" s="294">
        <v>4</v>
      </c>
      <c r="AT33" s="294">
        <v>5</v>
      </c>
      <c r="AU33" s="294">
        <v>5</v>
      </c>
      <c r="AV33" s="294">
        <v>3</v>
      </c>
      <c r="AW33" s="294">
        <v>3</v>
      </c>
      <c r="AX33" s="294">
        <v>3</v>
      </c>
      <c r="AY33" s="294">
        <v>7</v>
      </c>
      <c r="AZ33" s="303">
        <v>7</v>
      </c>
      <c r="BA33" s="301">
        <v>7</v>
      </c>
      <c r="BB33" s="294">
        <v>5</v>
      </c>
      <c r="BC33" s="294">
        <v>6</v>
      </c>
      <c r="BD33" s="294">
        <v>6</v>
      </c>
      <c r="BE33" s="294">
        <v>4</v>
      </c>
      <c r="BF33" s="294">
        <v>6</v>
      </c>
      <c r="BG33" s="294">
        <v>6</v>
      </c>
      <c r="BH33" s="294">
        <v>4</v>
      </c>
      <c r="BI33" s="294"/>
      <c r="BJ33" s="294"/>
      <c r="BK33" s="294"/>
      <c r="BL33" s="303"/>
      <c r="BM33" s="301"/>
      <c r="BN33" s="294"/>
      <c r="BO33" s="294"/>
      <c r="BP33" s="294"/>
      <c r="BQ33" s="294"/>
      <c r="BR33" s="294"/>
      <c r="BS33" s="294"/>
      <c r="BT33" s="294"/>
      <c r="BU33" s="294"/>
      <c r="BV33" s="294"/>
      <c r="BW33" s="294"/>
      <c r="BX33" s="303"/>
      <c r="BY33" s="301"/>
      <c r="BZ33" s="294"/>
      <c r="CA33" s="294"/>
      <c r="CB33" s="294"/>
      <c r="CC33" s="294"/>
      <c r="CD33" s="294"/>
      <c r="CE33" s="294"/>
      <c r="CF33" s="294"/>
      <c r="CG33" s="294"/>
      <c r="CH33" s="294"/>
      <c r="CI33" s="294"/>
      <c r="CJ33" s="303"/>
      <c r="CK33" s="301"/>
      <c r="CL33" s="294"/>
      <c r="CM33" s="294"/>
      <c r="CN33" s="294"/>
      <c r="CO33" s="294"/>
      <c r="CP33" s="294"/>
      <c r="CQ33" s="294"/>
      <c r="CR33" s="294"/>
      <c r="CS33" s="294"/>
      <c r="CT33" s="294"/>
      <c r="CU33" s="294"/>
      <c r="CV33" s="303"/>
      <c r="CW33" s="301"/>
      <c r="CX33" s="294">
        <v>6</v>
      </c>
      <c r="CY33" s="294">
        <v>4</v>
      </c>
      <c r="CZ33" s="294">
        <v>7</v>
      </c>
      <c r="DA33" s="294">
        <v>4</v>
      </c>
      <c r="DB33" s="294">
        <v>6</v>
      </c>
      <c r="DC33" s="294">
        <v>2</v>
      </c>
      <c r="DD33" s="294">
        <v>4</v>
      </c>
      <c r="DE33" s="294">
        <v>2</v>
      </c>
      <c r="DF33" s="294">
        <v>3</v>
      </c>
      <c r="DG33" s="294">
        <v>5</v>
      </c>
      <c r="DH33" s="303">
        <v>3</v>
      </c>
      <c r="DI33" s="301">
        <v>5</v>
      </c>
      <c r="DJ33" s="294">
        <v>5</v>
      </c>
      <c r="DK33" s="294">
        <v>3</v>
      </c>
      <c r="DL33" s="294">
        <v>6</v>
      </c>
      <c r="DM33" s="294">
        <v>6</v>
      </c>
      <c r="DN33" s="294">
        <v>9</v>
      </c>
      <c r="DO33" s="294">
        <v>3</v>
      </c>
      <c r="DP33" s="294">
        <v>6</v>
      </c>
      <c r="DQ33" s="294">
        <v>4</v>
      </c>
      <c r="DR33" s="294">
        <v>10</v>
      </c>
      <c r="DS33" s="294">
        <v>4</v>
      </c>
      <c r="DT33" s="303">
        <v>5</v>
      </c>
      <c r="DU33" s="301">
        <v>9</v>
      </c>
      <c r="DV33" s="294">
        <v>3</v>
      </c>
      <c r="DW33" s="294">
        <v>6</v>
      </c>
      <c r="DX33" s="294">
        <v>8</v>
      </c>
      <c r="DY33" s="294">
        <v>5</v>
      </c>
      <c r="DZ33" s="294">
        <v>5</v>
      </c>
      <c r="EA33" s="294">
        <v>7</v>
      </c>
      <c r="EB33" s="294">
        <v>4</v>
      </c>
      <c r="EC33" s="294">
        <v>6</v>
      </c>
      <c r="ED33" s="294">
        <v>6</v>
      </c>
      <c r="EE33" s="294">
        <v>9</v>
      </c>
      <c r="EF33" s="303">
        <v>4</v>
      </c>
      <c r="EG33" s="301">
        <v>8</v>
      </c>
      <c r="EH33" s="294">
        <v>6</v>
      </c>
      <c r="EI33" s="294">
        <v>3</v>
      </c>
      <c r="EJ33" s="294">
        <v>11</v>
      </c>
      <c r="EK33" s="294">
        <v>5</v>
      </c>
      <c r="EL33" s="294">
        <v>5</v>
      </c>
      <c r="EM33" s="294">
        <v>8</v>
      </c>
      <c r="EN33" s="294">
        <v>3</v>
      </c>
      <c r="EO33" s="294">
        <v>2</v>
      </c>
      <c r="EP33" s="294">
        <v>8</v>
      </c>
      <c r="EQ33" s="294">
        <v>8</v>
      </c>
      <c r="ER33" s="303">
        <v>6</v>
      </c>
      <c r="ES33" s="301">
        <v>3</v>
      </c>
      <c r="ET33" s="294">
        <v>8</v>
      </c>
      <c r="EU33" s="294">
        <v>6</v>
      </c>
      <c r="EV33" s="294">
        <v>7</v>
      </c>
      <c r="EW33" s="294">
        <v>5</v>
      </c>
      <c r="EX33" s="294">
        <v>4</v>
      </c>
      <c r="EY33" s="294">
        <v>8</v>
      </c>
      <c r="EZ33" s="294">
        <v>3</v>
      </c>
      <c r="FA33" s="294">
        <v>6</v>
      </c>
      <c r="FB33" s="294">
        <v>11</v>
      </c>
      <c r="FC33" s="294">
        <v>5</v>
      </c>
      <c r="FD33" s="303">
        <v>5</v>
      </c>
      <c r="FE33" s="301">
        <v>6</v>
      </c>
      <c r="FF33" s="294">
        <v>1</v>
      </c>
      <c r="FG33" s="294">
        <v>1</v>
      </c>
      <c r="FH33" s="294">
        <v>5</v>
      </c>
      <c r="FI33" s="294">
        <v>9</v>
      </c>
      <c r="FJ33" s="294">
        <v>2</v>
      </c>
      <c r="FK33" s="294">
        <v>5</v>
      </c>
      <c r="FL33" s="294">
        <v>5</v>
      </c>
      <c r="FM33" s="294">
        <v>5</v>
      </c>
      <c r="FN33" s="294">
        <v>7</v>
      </c>
      <c r="FO33" s="294">
        <v>2</v>
      </c>
      <c r="FP33" s="303">
        <v>6</v>
      </c>
      <c r="FQ33" s="301">
        <v>3</v>
      </c>
      <c r="FR33" s="294">
        <v>2</v>
      </c>
      <c r="FS33" s="294">
        <v>7</v>
      </c>
      <c r="FT33" s="294">
        <v>11</v>
      </c>
      <c r="FU33" s="294">
        <v>11</v>
      </c>
      <c r="FV33" s="294">
        <v>2</v>
      </c>
      <c r="FW33" s="294">
        <v>9</v>
      </c>
      <c r="FX33" s="294">
        <v>8</v>
      </c>
      <c r="FY33" s="294">
        <v>2</v>
      </c>
      <c r="FZ33" s="294">
        <v>7</v>
      </c>
      <c r="GA33" s="294">
        <v>7</v>
      </c>
      <c r="GB33" s="303">
        <v>4</v>
      </c>
      <c r="GC33" s="301">
        <v>3</v>
      </c>
      <c r="GD33" s="294">
        <v>5</v>
      </c>
      <c r="GE33" s="294">
        <v>6</v>
      </c>
      <c r="GF33" s="294">
        <v>6</v>
      </c>
      <c r="GG33" s="294">
        <v>7</v>
      </c>
      <c r="GH33" s="294">
        <v>9</v>
      </c>
      <c r="GI33" s="294">
        <v>7</v>
      </c>
      <c r="GJ33" s="294">
        <v>8</v>
      </c>
      <c r="GK33" s="294">
        <v>4</v>
      </c>
      <c r="GL33" s="294">
        <v>3</v>
      </c>
      <c r="GM33" s="294">
        <v>9</v>
      </c>
      <c r="GN33" s="303">
        <v>5</v>
      </c>
      <c r="GO33" s="301">
        <v>5</v>
      </c>
      <c r="GP33" s="294">
        <v>2</v>
      </c>
      <c r="GQ33" s="294">
        <v>2</v>
      </c>
      <c r="GR33" s="294">
        <v>10</v>
      </c>
      <c r="GS33" s="294">
        <v>4</v>
      </c>
      <c r="GT33" s="294">
        <v>5</v>
      </c>
      <c r="GU33" s="294">
        <v>5</v>
      </c>
      <c r="GV33" s="294">
        <v>8</v>
      </c>
      <c r="GW33" s="294">
        <v>1</v>
      </c>
      <c r="GX33" s="294">
        <v>9</v>
      </c>
      <c r="GY33" s="294">
        <v>4</v>
      </c>
      <c r="GZ33" s="303">
        <v>1</v>
      </c>
      <c r="HA33" s="301">
        <v>2</v>
      </c>
      <c r="HB33" s="294">
        <v>3</v>
      </c>
      <c r="HC33" s="294">
        <v>4</v>
      </c>
      <c r="HD33" s="294">
        <v>12</v>
      </c>
      <c r="HE33" s="294">
        <v>3</v>
      </c>
      <c r="HF33" s="294">
        <v>3</v>
      </c>
      <c r="HG33" s="294">
        <v>2</v>
      </c>
      <c r="HH33" s="294">
        <v>5</v>
      </c>
      <c r="HI33" s="294">
        <v>5</v>
      </c>
      <c r="HJ33" s="294">
        <v>5</v>
      </c>
      <c r="HK33" s="294">
        <v>2</v>
      </c>
      <c r="HL33" s="303">
        <v>6</v>
      </c>
      <c r="HM33" s="301">
        <v>5</v>
      </c>
      <c r="HN33" s="294">
        <v>2</v>
      </c>
      <c r="HO33" s="294">
        <v>1</v>
      </c>
      <c r="HP33" s="294">
        <v>6</v>
      </c>
      <c r="HQ33" s="294">
        <v>2</v>
      </c>
      <c r="HR33" s="294">
        <v>6</v>
      </c>
      <c r="HS33" s="294">
        <v>4</v>
      </c>
      <c r="HT33" s="294">
        <v>5</v>
      </c>
      <c r="HU33" s="294">
        <v>4</v>
      </c>
      <c r="HV33" s="294">
        <v>8</v>
      </c>
      <c r="HW33" s="294">
        <v>4</v>
      </c>
      <c r="HX33" s="303">
        <v>6</v>
      </c>
      <c r="HY33" s="301">
        <v>5</v>
      </c>
      <c r="HZ33" s="294">
        <v>1</v>
      </c>
      <c r="IA33" s="294">
        <v>3</v>
      </c>
      <c r="IB33" s="294">
        <v>5</v>
      </c>
      <c r="IC33" s="294">
        <v>3</v>
      </c>
      <c r="ID33" s="294">
        <v>2</v>
      </c>
      <c r="IE33" s="294">
        <v>5</v>
      </c>
      <c r="IF33" s="294">
        <v>4</v>
      </c>
      <c r="IG33" s="294">
        <v>2</v>
      </c>
      <c r="IH33" s="294">
        <v>3</v>
      </c>
      <c r="II33" s="294">
        <v>8</v>
      </c>
      <c r="IJ33" s="303">
        <v>4</v>
      </c>
      <c r="IK33" s="301">
        <v>3</v>
      </c>
      <c r="IL33" s="294">
        <v>6</v>
      </c>
      <c r="IM33" s="294">
        <v>4</v>
      </c>
      <c r="IN33" s="294">
        <v>10</v>
      </c>
      <c r="IO33" s="294">
        <v>3</v>
      </c>
      <c r="IP33" s="294">
        <v>4</v>
      </c>
      <c r="IQ33" s="294">
        <v>4</v>
      </c>
      <c r="IR33" s="294">
        <v>8</v>
      </c>
      <c r="IS33" s="294">
        <v>0</v>
      </c>
      <c r="IT33" s="294">
        <v>5</v>
      </c>
      <c r="IU33" s="294">
        <v>4</v>
      </c>
      <c r="IV33" s="303">
        <v>2</v>
      </c>
      <c r="IW33" s="301">
        <v>7</v>
      </c>
      <c r="IX33" s="294">
        <v>1</v>
      </c>
      <c r="IY33" s="294">
        <v>2</v>
      </c>
      <c r="IZ33" s="294">
        <v>8</v>
      </c>
      <c r="JA33" s="294">
        <v>4</v>
      </c>
      <c r="JB33" s="294">
        <v>5</v>
      </c>
      <c r="JC33" s="294">
        <v>6</v>
      </c>
      <c r="JD33" s="294">
        <v>7</v>
      </c>
      <c r="JE33" s="294">
        <v>5</v>
      </c>
      <c r="JF33" s="294">
        <v>3</v>
      </c>
      <c r="JG33" s="294">
        <v>8</v>
      </c>
      <c r="JH33" s="303">
        <v>6</v>
      </c>
      <c r="JI33" s="301">
        <v>4</v>
      </c>
      <c r="JJ33" s="294">
        <v>3</v>
      </c>
      <c r="JK33" s="294"/>
      <c r="JL33" s="294"/>
      <c r="JM33" s="294"/>
      <c r="JN33" s="294"/>
      <c r="JO33" s="294"/>
      <c r="JP33" s="294"/>
      <c r="JQ33" s="294"/>
      <c r="JR33" s="294"/>
      <c r="JS33" s="294"/>
      <c r="JT33" s="303"/>
      <c r="JU33" s="301"/>
      <c r="JV33" s="294"/>
      <c r="JW33" s="294"/>
      <c r="JX33" s="294"/>
      <c r="JY33" s="294"/>
      <c r="JZ33" s="294"/>
      <c r="KA33" s="294"/>
      <c r="KB33" s="294"/>
      <c r="KC33" s="294"/>
      <c r="KD33" s="294"/>
      <c r="KE33" s="294"/>
      <c r="KF33" s="303"/>
      <c r="KG33" s="301"/>
      <c r="KH33" s="294"/>
      <c r="KI33" s="294"/>
      <c r="KJ33" s="294"/>
      <c r="KK33" s="294"/>
      <c r="KL33" s="294"/>
      <c r="KM33" s="294"/>
      <c r="KN33" s="294"/>
      <c r="KO33" s="294"/>
      <c r="KP33" s="294"/>
      <c r="KQ33" s="294"/>
      <c r="KR33" s="303"/>
      <c r="KS33" s="301"/>
      <c r="KT33" s="294"/>
      <c r="KU33" s="294"/>
      <c r="KV33" s="294"/>
      <c r="KW33" s="294"/>
      <c r="KX33" s="294"/>
      <c r="KY33" s="294"/>
      <c r="KZ33" s="294"/>
      <c r="LA33" s="294"/>
      <c r="LB33" s="294"/>
      <c r="LC33" s="294"/>
      <c r="LD33" s="303"/>
      <c r="LE33" s="301"/>
      <c r="LF33" s="294"/>
      <c r="LG33" s="294"/>
      <c r="LH33" s="294"/>
      <c r="LI33" s="294"/>
      <c r="LJ33" s="294"/>
      <c r="LK33" s="294"/>
      <c r="LL33" s="294"/>
      <c r="LM33" s="294"/>
      <c r="LN33" s="294"/>
      <c r="LO33" s="294"/>
      <c r="LP33" s="303"/>
      <c r="LQ33" s="301"/>
      <c r="LR33" s="294"/>
      <c r="LS33" s="294"/>
      <c r="LT33" s="294"/>
      <c r="LU33" s="294"/>
      <c r="LV33" s="294"/>
      <c r="LW33" s="294"/>
      <c r="LX33" s="294"/>
      <c r="LY33" s="294"/>
      <c r="LZ33" s="294"/>
      <c r="MA33" s="294"/>
      <c r="MB33" s="303"/>
      <c r="MC33" s="301"/>
      <c r="MD33" s="294"/>
      <c r="ME33" s="294"/>
      <c r="MF33" s="294"/>
      <c r="MG33" s="294"/>
      <c r="MH33" s="294"/>
      <c r="MI33" s="294"/>
      <c r="MJ33" s="294"/>
      <c r="MK33" s="294"/>
      <c r="ML33" s="294"/>
      <c r="MM33" s="294"/>
      <c r="MN33" s="303"/>
      <c r="MO33" s="301"/>
      <c r="MP33" s="294"/>
      <c r="MQ33" s="294"/>
      <c r="MR33" s="294"/>
      <c r="MS33" s="294"/>
      <c r="MT33" s="294"/>
      <c r="MU33" s="294"/>
      <c r="MV33" s="294"/>
      <c r="MW33" s="294"/>
      <c r="MX33" s="294"/>
      <c r="MY33" s="294"/>
      <c r="MZ33" s="303"/>
      <c r="NA33" s="301"/>
      <c r="NB33" s="294"/>
      <c r="NC33" s="294"/>
      <c r="ND33" s="294"/>
      <c r="NE33" s="294"/>
      <c r="NF33" s="294"/>
      <c r="NG33" s="294"/>
      <c r="NH33" s="294"/>
      <c r="NI33" s="294"/>
      <c r="NJ33" s="294"/>
      <c r="NK33" s="294"/>
      <c r="NL33" s="303"/>
      <c r="NM33" s="301"/>
      <c r="NN33" s="294"/>
      <c r="NO33" s="294"/>
      <c r="NP33" s="294"/>
      <c r="NQ33" s="294"/>
      <c r="NR33" s="294"/>
      <c r="NS33" s="294"/>
      <c r="NT33" s="294"/>
      <c r="NU33" s="294"/>
      <c r="NV33" s="294"/>
      <c r="NW33" s="294"/>
      <c r="NX33" s="303"/>
      <c r="NY33" s="301"/>
      <c r="NZ33" s="294"/>
      <c r="OA33" s="294"/>
      <c r="OB33" s="294"/>
      <c r="OC33" s="294"/>
      <c r="OD33" s="294"/>
      <c r="OE33" s="294"/>
      <c r="OF33" s="294"/>
      <c r="OG33" s="294"/>
      <c r="OH33" s="294"/>
      <c r="OI33" s="294"/>
      <c r="OJ33" s="303"/>
      <c r="OK33" s="301"/>
      <c r="OL33" s="294"/>
      <c r="OM33" s="294"/>
      <c r="ON33" s="294"/>
      <c r="OO33" s="294"/>
      <c r="OP33" s="294"/>
      <c r="OQ33" s="294"/>
      <c r="OR33" s="294"/>
      <c r="OS33" s="294"/>
      <c r="OT33" s="294"/>
      <c r="OU33" s="294"/>
      <c r="OV33" s="303"/>
      <c r="OW33" s="301"/>
      <c r="OX33" s="294"/>
      <c r="OY33" s="294"/>
      <c r="OZ33" s="294"/>
      <c r="PA33" s="294"/>
      <c r="PB33" s="294"/>
      <c r="PC33" s="294"/>
      <c r="PD33" s="294"/>
      <c r="PE33" s="294"/>
      <c r="PF33" s="294"/>
      <c r="PG33" s="294"/>
      <c r="PH33" s="303"/>
      <c r="PI33" s="301"/>
    </row>
    <row r="34" spans="2:425">
      <c r="B34" s="55"/>
      <c r="C34" s="88"/>
      <c r="D34" s="128" t="s">
        <v>19</v>
      </c>
      <c r="E34" s="294">
        <v>0</v>
      </c>
      <c r="F34" s="73">
        <v>0</v>
      </c>
      <c r="G34" s="73">
        <v>0</v>
      </c>
      <c r="H34" s="73">
        <v>0</v>
      </c>
      <c r="I34" s="73">
        <v>0</v>
      </c>
      <c r="J34" s="73">
        <v>0</v>
      </c>
      <c r="K34" s="73">
        <v>0</v>
      </c>
      <c r="L34" s="73">
        <v>1</v>
      </c>
      <c r="M34" s="73">
        <v>0</v>
      </c>
      <c r="N34" s="73">
        <v>0</v>
      </c>
      <c r="O34" s="73">
        <v>0</v>
      </c>
      <c r="P34" s="73">
        <v>0</v>
      </c>
      <c r="Q34" s="133">
        <v>1</v>
      </c>
      <c r="R34" s="76">
        <v>0</v>
      </c>
      <c r="S34" s="76">
        <v>0</v>
      </c>
      <c r="T34" s="76">
        <v>0</v>
      </c>
      <c r="U34" s="76">
        <v>0</v>
      </c>
      <c r="V34" s="76">
        <v>0</v>
      </c>
      <c r="W34" s="76">
        <v>0</v>
      </c>
      <c r="X34" s="76">
        <v>0</v>
      </c>
      <c r="Y34" s="76">
        <v>0</v>
      </c>
      <c r="Z34" s="76">
        <v>0</v>
      </c>
      <c r="AA34" s="76">
        <v>0</v>
      </c>
      <c r="AB34" s="76">
        <v>0</v>
      </c>
      <c r="AC34" s="134">
        <v>1</v>
      </c>
      <c r="AD34" s="294">
        <v>0</v>
      </c>
      <c r="AE34" s="294">
        <v>0</v>
      </c>
      <c r="AF34" s="294">
        <v>0</v>
      </c>
      <c r="AG34" s="294">
        <v>0</v>
      </c>
      <c r="AH34" s="294">
        <v>0</v>
      </c>
      <c r="AI34" s="294">
        <v>0</v>
      </c>
      <c r="AJ34" s="294">
        <v>1</v>
      </c>
      <c r="AK34" s="294">
        <v>0</v>
      </c>
      <c r="AL34" s="294">
        <v>0</v>
      </c>
      <c r="AM34" s="294">
        <v>0</v>
      </c>
      <c r="AN34" s="303">
        <v>0</v>
      </c>
      <c r="AO34" s="301">
        <v>0</v>
      </c>
      <c r="AP34" s="294">
        <v>0</v>
      </c>
      <c r="AQ34" s="294">
        <v>0</v>
      </c>
      <c r="AR34" s="294">
        <v>0</v>
      </c>
      <c r="AS34" s="294">
        <v>0</v>
      </c>
      <c r="AT34" s="294">
        <v>0</v>
      </c>
      <c r="AU34" s="294">
        <v>1</v>
      </c>
      <c r="AV34" s="294">
        <v>1</v>
      </c>
      <c r="AW34" s="294">
        <v>0</v>
      </c>
      <c r="AX34" s="294">
        <v>0</v>
      </c>
      <c r="AY34" s="294">
        <v>0</v>
      </c>
      <c r="AZ34" s="303">
        <v>0</v>
      </c>
      <c r="BA34" s="301">
        <v>0</v>
      </c>
      <c r="BB34" s="294">
        <v>0</v>
      </c>
      <c r="BC34" s="294"/>
      <c r="BD34" s="294">
        <v>0</v>
      </c>
      <c r="BE34" s="294">
        <v>0</v>
      </c>
      <c r="BF34" s="294">
        <v>0</v>
      </c>
      <c r="BG34" s="294">
        <v>0</v>
      </c>
      <c r="BH34" s="294">
        <v>0</v>
      </c>
      <c r="BI34" s="294"/>
      <c r="BJ34" s="294"/>
      <c r="BK34" s="294"/>
      <c r="BL34" s="303"/>
      <c r="BM34" s="301"/>
      <c r="BN34" s="294"/>
      <c r="BO34" s="294"/>
      <c r="BP34" s="294"/>
      <c r="BQ34" s="294"/>
      <c r="BR34" s="294"/>
      <c r="BS34" s="294"/>
      <c r="BT34" s="294"/>
      <c r="BU34" s="294"/>
      <c r="BV34" s="294"/>
      <c r="BW34" s="294"/>
      <c r="BX34" s="303"/>
      <c r="BY34" s="301"/>
      <c r="BZ34" s="294"/>
      <c r="CA34" s="294"/>
      <c r="CB34" s="294"/>
      <c r="CC34" s="294"/>
      <c r="CD34" s="294"/>
      <c r="CE34" s="294"/>
      <c r="CF34" s="294"/>
      <c r="CG34" s="294"/>
      <c r="CH34" s="294"/>
      <c r="CI34" s="294"/>
      <c r="CJ34" s="303"/>
      <c r="CK34" s="301"/>
      <c r="CL34" s="294"/>
      <c r="CM34" s="294"/>
      <c r="CN34" s="294"/>
      <c r="CO34" s="294"/>
      <c r="CP34" s="294"/>
      <c r="CQ34" s="294"/>
      <c r="CR34" s="294"/>
      <c r="CS34" s="294"/>
      <c r="CT34" s="294"/>
      <c r="CU34" s="294"/>
      <c r="CV34" s="303"/>
      <c r="CW34" s="301"/>
      <c r="CX34" s="294">
        <v>0</v>
      </c>
      <c r="CY34" s="294">
        <v>0</v>
      </c>
      <c r="CZ34" s="294">
        <v>0</v>
      </c>
      <c r="DA34" s="294">
        <v>0</v>
      </c>
      <c r="DB34" s="294">
        <v>0</v>
      </c>
      <c r="DC34" s="294">
        <v>1</v>
      </c>
      <c r="DD34" s="294">
        <v>0</v>
      </c>
      <c r="DE34" s="294">
        <v>0</v>
      </c>
      <c r="DF34" s="294">
        <v>0</v>
      </c>
      <c r="DG34" s="294">
        <v>0</v>
      </c>
      <c r="DH34" s="303">
        <v>0</v>
      </c>
      <c r="DI34" s="301">
        <v>0</v>
      </c>
      <c r="DJ34" s="294">
        <v>0</v>
      </c>
      <c r="DK34" s="294">
        <v>0</v>
      </c>
      <c r="DL34" s="294">
        <v>0</v>
      </c>
      <c r="DM34" s="294">
        <v>0</v>
      </c>
      <c r="DN34" s="294">
        <v>0</v>
      </c>
      <c r="DO34" s="294">
        <v>0</v>
      </c>
      <c r="DP34" s="294">
        <v>0</v>
      </c>
      <c r="DQ34" s="294">
        <v>0</v>
      </c>
      <c r="DR34" s="294">
        <v>0</v>
      </c>
      <c r="DS34" s="294">
        <v>0</v>
      </c>
      <c r="DT34" s="303">
        <v>0</v>
      </c>
      <c r="DU34" s="301">
        <v>1</v>
      </c>
      <c r="DV34" s="294">
        <v>0</v>
      </c>
      <c r="DW34" s="294">
        <v>0</v>
      </c>
      <c r="DX34" s="294">
        <v>0</v>
      </c>
      <c r="DY34" s="294">
        <v>0</v>
      </c>
      <c r="DZ34" s="294">
        <v>0</v>
      </c>
      <c r="EA34" s="294">
        <v>1</v>
      </c>
      <c r="EB34" s="294">
        <v>0</v>
      </c>
      <c r="EC34" s="294">
        <v>0</v>
      </c>
      <c r="ED34" s="294">
        <v>0</v>
      </c>
      <c r="EE34" s="294">
        <v>0</v>
      </c>
      <c r="EF34" s="303">
        <v>0</v>
      </c>
      <c r="EG34" s="301">
        <v>0</v>
      </c>
      <c r="EH34" s="294">
        <v>0</v>
      </c>
      <c r="EI34" s="294">
        <v>1</v>
      </c>
      <c r="EJ34" s="294">
        <v>0</v>
      </c>
      <c r="EK34" s="294">
        <v>0</v>
      </c>
      <c r="EL34" s="294">
        <v>0</v>
      </c>
      <c r="EM34" s="294">
        <v>0</v>
      </c>
      <c r="EN34" s="294">
        <v>0</v>
      </c>
      <c r="EO34" s="294">
        <v>0</v>
      </c>
      <c r="EP34" s="294">
        <v>0</v>
      </c>
      <c r="EQ34" s="294">
        <v>0</v>
      </c>
      <c r="ER34" s="303">
        <v>0</v>
      </c>
      <c r="ES34" s="301">
        <v>0</v>
      </c>
      <c r="ET34" s="294">
        <v>0</v>
      </c>
      <c r="EU34" s="294">
        <v>0</v>
      </c>
      <c r="EV34" s="294">
        <v>0</v>
      </c>
      <c r="EW34" s="294">
        <v>0</v>
      </c>
      <c r="EX34" s="294">
        <v>0</v>
      </c>
      <c r="EY34" s="294">
        <v>0</v>
      </c>
      <c r="EZ34" s="294">
        <v>0</v>
      </c>
      <c r="FA34" s="294">
        <v>0</v>
      </c>
      <c r="FB34" s="294">
        <v>0</v>
      </c>
      <c r="FC34" s="294">
        <v>0</v>
      </c>
      <c r="FD34" s="303">
        <v>0</v>
      </c>
      <c r="FE34" s="301">
        <v>0</v>
      </c>
      <c r="FF34" s="294">
        <v>0</v>
      </c>
      <c r="FG34" s="294">
        <v>0</v>
      </c>
      <c r="FH34" s="294">
        <v>0</v>
      </c>
      <c r="FI34" s="294">
        <v>0</v>
      </c>
      <c r="FJ34" s="294">
        <v>0</v>
      </c>
      <c r="FK34" s="294">
        <v>0</v>
      </c>
      <c r="FL34" s="294">
        <v>0</v>
      </c>
      <c r="FM34" s="294">
        <v>0</v>
      </c>
      <c r="FN34" s="294">
        <v>0</v>
      </c>
      <c r="FO34" s="294">
        <v>0</v>
      </c>
      <c r="FP34" s="303">
        <v>0</v>
      </c>
      <c r="FQ34" s="301">
        <v>0</v>
      </c>
      <c r="FR34" s="294">
        <v>0</v>
      </c>
      <c r="FS34" s="294">
        <v>0</v>
      </c>
      <c r="FT34" s="294">
        <v>0</v>
      </c>
      <c r="FU34" s="294">
        <v>0</v>
      </c>
      <c r="FV34" s="294">
        <v>0</v>
      </c>
      <c r="FW34" s="294">
        <v>0</v>
      </c>
      <c r="FX34" s="294">
        <v>0</v>
      </c>
      <c r="FY34" s="294">
        <v>0</v>
      </c>
      <c r="FZ34" s="294">
        <v>0</v>
      </c>
      <c r="GA34" s="294">
        <v>0</v>
      </c>
      <c r="GB34" s="303">
        <v>0</v>
      </c>
      <c r="GC34" s="301">
        <v>0</v>
      </c>
      <c r="GD34" s="294">
        <v>0</v>
      </c>
      <c r="GE34" s="294">
        <v>0</v>
      </c>
      <c r="GF34" s="294">
        <v>2</v>
      </c>
      <c r="GG34" s="294">
        <v>0</v>
      </c>
      <c r="GH34" s="294">
        <v>0</v>
      </c>
      <c r="GI34" s="294">
        <v>0</v>
      </c>
      <c r="GJ34" s="294">
        <v>0</v>
      </c>
      <c r="GK34" s="294">
        <v>0</v>
      </c>
      <c r="GL34" s="294">
        <v>0</v>
      </c>
      <c r="GM34" s="294">
        <v>0</v>
      </c>
      <c r="GN34" s="303">
        <v>0</v>
      </c>
      <c r="GO34" s="301">
        <v>0</v>
      </c>
      <c r="GP34" s="294">
        <v>0</v>
      </c>
      <c r="GQ34" s="294">
        <v>0</v>
      </c>
      <c r="GR34" s="294">
        <v>0</v>
      </c>
      <c r="GS34" s="294">
        <v>0</v>
      </c>
      <c r="GT34" s="294">
        <v>0</v>
      </c>
      <c r="GU34" s="294">
        <v>1</v>
      </c>
      <c r="GV34" s="294">
        <v>0</v>
      </c>
      <c r="GW34" s="294">
        <v>0</v>
      </c>
      <c r="GX34" s="294">
        <v>0</v>
      </c>
      <c r="GY34" s="294">
        <v>0</v>
      </c>
      <c r="GZ34" s="303">
        <v>0</v>
      </c>
      <c r="HA34" s="301">
        <v>0</v>
      </c>
      <c r="HB34" s="294">
        <v>0</v>
      </c>
      <c r="HC34" s="294">
        <v>0</v>
      </c>
      <c r="HD34" s="294">
        <v>0</v>
      </c>
      <c r="HE34" s="294">
        <v>0</v>
      </c>
      <c r="HF34" s="294">
        <v>0</v>
      </c>
      <c r="HG34" s="294">
        <v>0</v>
      </c>
      <c r="HH34" s="294">
        <v>0</v>
      </c>
      <c r="HI34" s="294">
        <v>0</v>
      </c>
      <c r="HJ34" s="294">
        <v>0</v>
      </c>
      <c r="HK34" s="294">
        <v>0</v>
      </c>
      <c r="HL34" s="303">
        <v>0</v>
      </c>
      <c r="HM34" s="301">
        <v>0</v>
      </c>
      <c r="HN34" s="294">
        <v>1</v>
      </c>
      <c r="HO34" s="294">
        <v>0</v>
      </c>
      <c r="HP34" s="294">
        <v>0</v>
      </c>
      <c r="HQ34" s="294">
        <v>0</v>
      </c>
      <c r="HR34" s="294">
        <v>0</v>
      </c>
      <c r="HS34" s="294">
        <v>0</v>
      </c>
      <c r="HT34" s="294">
        <v>0</v>
      </c>
      <c r="HU34" s="294">
        <v>0</v>
      </c>
      <c r="HV34" s="294">
        <v>0</v>
      </c>
      <c r="HW34" s="294">
        <v>0</v>
      </c>
      <c r="HX34" s="303">
        <v>0</v>
      </c>
      <c r="HY34" s="301">
        <v>0</v>
      </c>
      <c r="HZ34" s="294">
        <v>1</v>
      </c>
      <c r="IA34" s="294">
        <v>0</v>
      </c>
      <c r="IB34" s="294">
        <v>0</v>
      </c>
      <c r="IC34" s="294">
        <v>0</v>
      </c>
      <c r="ID34" s="294">
        <v>0</v>
      </c>
      <c r="IE34" s="294">
        <v>0</v>
      </c>
      <c r="IF34" s="294">
        <v>0</v>
      </c>
      <c r="IG34" s="294">
        <v>0</v>
      </c>
      <c r="IH34" s="294">
        <v>0</v>
      </c>
      <c r="II34" s="294">
        <v>0</v>
      </c>
      <c r="IJ34" s="303">
        <v>0</v>
      </c>
      <c r="IK34" s="301">
        <v>0</v>
      </c>
      <c r="IL34" s="294">
        <v>0</v>
      </c>
      <c r="IM34" s="294">
        <v>0</v>
      </c>
      <c r="IN34" s="294">
        <v>0</v>
      </c>
      <c r="IO34" s="294">
        <v>0</v>
      </c>
      <c r="IP34" s="294">
        <v>0</v>
      </c>
      <c r="IQ34" s="294">
        <v>0</v>
      </c>
      <c r="IR34" s="294">
        <v>0</v>
      </c>
      <c r="IS34" s="294">
        <v>0</v>
      </c>
      <c r="IT34" s="294">
        <v>0</v>
      </c>
      <c r="IU34" s="294">
        <v>0</v>
      </c>
      <c r="IV34" s="303">
        <v>0</v>
      </c>
      <c r="IW34" s="301">
        <v>0</v>
      </c>
      <c r="IX34" s="294">
        <v>0</v>
      </c>
      <c r="IY34" s="294">
        <v>0</v>
      </c>
      <c r="IZ34" s="294">
        <v>0</v>
      </c>
      <c r="JA34" s="294">
        <v>0</v>
      </c>
      <c r="JB34" s="294">
        <v>0</v>
      </c>
      <c r="JC34" s="294">
        <v>0</v>
      </c>
      <c r="JD34" s="294">
        <v>0</v>
      </c>
      <c r="JE34" s="294">
        <v>0</v>
      </c>
      <c r="JF34" s="294">
        <v>0</v>
      </c>
      <c r="JG34" s="294">
        <v>0</v>
      </c>
      <c r="JH34" s="303">
        <v>0</v>
      </c>
      <c r="JI34" s="301">
        <v>0</v>
      </c>
      <c r="JJ34" s="294">
        <v>0</v>
      </c>
      <c r="JK34" s="294"/>
      <c r="JL34" s="294"/>
      <c r="JM34" s="294"/>
      <c r="JN34" s="294"/>
      <c r="JO34" s="294"/>
      <c r="JP34" s="294"/>
      <c r="JQ34" s="294"/>
      <c r="JR34" s="294"/>
      <c r="JS34" s="294"/>
      <c r="JT34" s="303"/>
      <c r="JU34" s="301"/>
      <c r="JV34" s="294"/>
      <c r="JW34" s="294"/>
      <c r="JX34" s="294"/>
      <c r="JY34" s="294"/>
      <c r="JZ34" s="294"/>
      <c r="KA34" s="294"/>
      <c r="KB34" s="294"/>
      <c r="KC34" s="294"/>
      <c r="KD34" s="294"/>
      <c r="KE34" s="294"/>
      <c r="KF34" s="303"/>
      <c r="KG34" s="301"/>
      <c r="KH34" s="294"/>
      <c r="KI34" s="294"/>
      <c r="KJ34" s="294"/>
      <c r="KK34" s="294"/>
      <c r="KL34" s="294"/>
      <c r="KM34" s="294"/>
      <c r="KN34" s="294"/>
      <c r="KO34" s="294"/>
      <c r="KP34" s="294"/>
      <c r="KQ34" s="294"/>
      <c r="KR34" s="303"/>
      <c r="KS34" s="301"/>
      <c r="KT34" s="294"/>
      <c r="KU34" s="294"/>
      <c r="KV34" s="294"/>
      <c r="KW34" s="294"/>
      <c r="KX34" s="294"/>
      <c r="KY34" s="294"/>
      <c r="KZ34" s="294"/>
      <c r="LA34" s="294"/>
      <c r="LB34" s="294"/>
      <c r="LC34" s="294"/>
      <c r="LD34" s="303"/>
      <c r="LE34" s="301"/>
      <c r="LF34" s="294"/>
      <c r="LG34" s="294"/>
      <c r="LH34" s="294"/>
      <c r="LI34" s="294"/>
      <c r="LJ34" s="294"/>
      <c r="LK34" s="294"/>
      <c r="LL34" s="294"/>
      <c r="LM34" s="294"/>
      <c r="LN34" s="294"/>
      <c r="LO34" s="294"/>
      <c r="LP34" s="303"/>
      <c r="LQ34" s="301"/>
      <c r="LR34" s="294"/>
      <c r="LS34" s="294"/>
      <c r="LT34" s="294"/>
      <c r="LU34" s="294"/>
      <c r="LV34" s="294"/>
      <c r="LW34" s="294"/>
      <c r="LX34" s="294"/>
      <c r="LY34" s="294"/>
      <c r="LZ34" s="294"/>
      <c r="MA34" s="294"/>
      <c r="MB34" s="303"/>
      <c r="MC34" s="301"/>
      <c r="MD34" s="294"/>
      <c r="ME34" s="294"/>
      <c r="MF34" s="294"/>
      <c r="MG34" s="294"/>
      <c r="MH34" s="294"/>
      <c r="MI34" s="294"/>
      <c r="MJ34" s="294"/>
      <c r="MK34" s="294"/>
      <c r="ML34" s="294"/>
      <c r="MM34" s="294"/>
      <c r="MN34" s="303"/>
      <c r="MO34" s="301"/>
      <c r="MP34" s="294"/>
      <c r="MQ34" s="294"/>
      <c r="MR34" s="294"/>
      <c r="MS34" s="294"/>
      <c r="MT34" s="294"/>
      <c r="MU34" s="294"/>
      <c r="MV34" s="294"/>
      <c r="MW34" s="294"/>
      <c r="MX34" s="294"/>
      <c r="MY34" s="294"/>
      <c r="MZ34" s="303"/>
      <c r="NA34" s="301"/>
      <c r="NB34" s="294"/>
      <c r="NC34" s="294"/>
      <c r="ND34" s="294"/>
      <c r="NE34" s="294"/>
      <c r="NF34" s="294"/>
      <c r="NG34" s="294"/>
      <c r="NH34" s="294"/>
      <c r="NI34" s="294"/>
      <c r="NJ34" s="294"/>
      <c r="NK34" s="294"/>
      <c r="NL34" s="303"/>
      <c r="NM34" s="301"/>
      <c r="NN34" s="294"/>
      <c r="NO34" s="294"/>
      <c r="NP34" s="294"/>
      <c r="NQ34" s="294"/>
      <c r="NR34" s="294"/>
      <c r="NS34" s="294"/>
      <c r="NT34" s="294"/>
      <c r="NU34" s="294"/>
      <c r="NV34" s="294"/>
      <c r="NW34" s="294"/>
      <c r="NX34" s="303"/>
      <c r="NY34" s="301"/>
      <c r="NZ34" s="294"/>
      <c r="OA34" s="294"/>
      <c r="OB34" s="294"/>
      <c r="OC34" s="294"/>
      <c r="OD34" s="294"/>
      <c r="OE34" s="294"/>
      <c r="OF34" s="294"/>
      <c r="OG34" s="294"/>
      <c r="OH34" s="294"/>
      <c r="OI34" s="294"/>
      <c r="OJ34" s="303"/>
      <c r="OK34" s="301"/>
      <c r="OL34" s="294"/>
      <c r="OM34" s="294"/>
      <c r="ON34" s="294"/>
      <c r="OO34" s="294"/>
      <c r="OP34" s="294"/>
      <c r="OQ34" s="294"/>
      <c r="OR34" s="294"/>
      <c r="OS34" s="294"/>
      <c r="OT34" s="294"/>
      <c r="OU34" s="294"/>
      <c r="OV34" s="303"/>
      <c r="OW34" s="301"/>
      <c r="OX34" s="294"/>
      <c r="OY34" s="294"/>
      <c r="OZ34" s="294"/>
      <c r="PA34" s="294"/>
      <c r="PB34" s="294"/>
      <c r="PC34" s="294"/>
      <c r="PD34" s="294"/>
      <c r="PE34" s="294"/>
      <c r="PF34" s="294"/>
      <c r="PG34" s="294"/>
      <c r="PH34" s="303"/>
      <c r="PI34" s="301"/>
    </row>
    <row r="35" spans="2:425">
      <c r="B35" s="55" t="s">
        <v>126</v>
      </c>
      <c r="C35" s="88" t="s">
        <v>124</v>
      </c>
      <c r="D35" s="128" t="s">
        <v>20</v>
      </c>
      <c r="E35" s="294">
        <v>0</v>
      </c>
      <c r="F35" s="73">
        <v>2</v>
      </c>
      <c r="G35" s="73">
        <v>1</v>
      </c>
      <c r="H35" s="73">
        <v>3</v>
      </c>
      <c r="I35" s="73">
        <v>0</v>
      </c>
      <c r="J35" s="73">
        <v>0</v>
      </c>
      <c r="K35" s="73">
        <v>3</v>
      </c>
      <c r="L35" s="73">
        <v>1</v>
      </c>
      <c r="M35" s="73">
        <v>0</v>
      </c>
      <c r="N35" s="73">
        <v>2</v>
      </c>
      <c r="O35" s="73">
        <v>0</v>
      </c>
      <c r="P35" s="73">
        <v>2</v>
      </c>
      <c r="Q35" s="133">
        <v>2</v>
      </c>
      <c r="R35" s="76">
        <v>0</v>
      </c>
      <c r="S35" s="76">
        <v>0</v>
      </c>
      <c r="T35" s="76">
        <v>1</v>
      </c>
      <c r="U35" s="76">
        <v>2</v>
      </c>
      <c r="V35" s="76">
        <v>1</v>
      </c>
      <c r="W35" s="76">
        <v>1</v>
      </c>
      <c r="X35" s="76">
        <v>0</v>
      </c>
      <c r="Y35" s="76">
        <v>0</v>
      </c>
      <c r="Z35" s="76">
        <v>0</v>
      </c>
      <c r="AA35" s="76">
        <v>1</v>
      </c>
      <c r="AB35" s="76">
        <v>1</v>
      </c>
      <c r="AC35" s="134">
        <v>0</v>
      </c>
      <c r="AD35" s="294">
        <v>0</v>
      </c>
      <c r="AE35" s="294">
        <v>0</v>
      </c>
      <c r="AF35" s="294">
        <v>0</v>
      </c>
      <c r="AG35" s="294">
        <v>0</v>
      </c>
      <c r="AH35" s="294">
        <v>1</v>
      </c>
      <c r="AI35" s="294">
        <v>2</v>
      </c>
      <c r="AJ35" s="294">
        <v>0</v>
      </c>
      <c r="AK35" s="294">
        <v>0</v>
      </c>
      <c r="AL35" s="294">
        <v>1</v>
      </c>
      <c r="AM35" s="294">
        <v>0</v>
      </c>
      <c r="AN35" s="303">
        <v>1</v>
      </c>
      <c r="AO35" s="301">
        <v>0</v>
      </c>
      <c r="AP35" s="294">
        <v>0</v>
      </c>
      <c r="AQ35" s="294">
        <v>0</v>
      </c>
      <c r="AR35" s="294">
        <v>1</v>
      </c>
      <c r="AS35" s="294">
        <v>0</v>
      </c>
      <c r="AT35" s="294">
        <v>0</v>
      </c>
      <c r="AU35" s="294">
        <v>1</v>
      </c>
      <c r="AV35" s="294">
        <v>1</v>
      </c>
      <c r="AW35" s="294">
        <v>0</v>
      </c>
      <c r="AX35" s="294">
        <v>1</v>
      </c>
      <c r="AY35" s="294">
        <v>1</v>
      </c>
      <c r="AZ35" s="303">
        <v>0</v>
      </c>
      <c r="BA35" s="301">
        <v>0</v>
      </c>
      <c r="BB35" s="294">
        <v>1</v>
      </c>
      <c r="BC35" s="294"/>
      <c r="BD35" s="294">
        <v>0</v>
      </c>
      <c r="BE35" s="294">
        <v>1</v>
      </c>
      <c r="BF35" s="294">
        <v>0</v>
      </c>
      <c r="BG35" s="294">
        <v>0</v>
      </c>
      <c r="BH35" s="294">
        <v>0</v>
      </c>
      <c r="BI35" s="294"/>
      <c r="BJ35" s="294"/>
      <c r="BK35" s="294"/>
      <c r="BL35" s="303"/>
      <c r="BM35" s="301"/>
      <c r="BN35" s="294"/>
      <c r="BO35" s="294"/>
      <c r="BP35" s="294"/>
      <c r="BQ35" s="294"/>
      <c r="BR35" s="294"/>
      <c r="BS35" s="294"/>
      <c r="BT35" s="294"/>
      <c r="BU35" s="294"/>
      <c r="BV35" s="294"/>
      <c r="BW35" s="294"/>
      <c r="BX35" s="303"/>
      <c r="BY35" s="301"/>
      <c r="BZ35" s="294"/>
      <c r="CA35" s="294"/>
      <c r="CB35" s="294"/>
      <c r="CC35" s="294"/>
      <c r="CD35" s="294"/>
      <c r="CE35" s="294"/>
      <c r="CF35" s="294"/>
      <c r="CG35" s="294"/>
      <c r="CH35" s="294"/>
      <c r="CI35" s="294"/>
      <c r="CJ35" s="303"/>
      <c r="CK35" s="301"/>
      <c r="CL35" s="294"/>
      <c r="CM35" s="294"/>
      <c r="CN35" s="294"/>
      <c r="CO35" s="294"/>
      <c r="CP35" s="294"/>
      <c r="CQ35" s="294"/>
      <c r="CR35" s="294"/>
      <c r="CS35" s="294"/>
      <c r="CT35" s="294"/>
      <c r="CU35" s="294"/>
      <c r="CV35" s="303"/>
      <c r="CW35" s="301"/>
      <c r="CX35" s="294">
        <v>0</v>
      </c>
      <c r="CY35" s="294">
        <v>0</v>
      </c>
      <c r="CZ35" s="294">
        <v>1</v>
      </c>
      <c r="DA35" s="294">
        <v>0</v>
      </c>
      <c r="DB35" s="294">
        <v>0</v>
      </c>
      <c r="DC35" s="294">
        <v>0</v>
      </c>
      <c r="DD35" s="294">
        <v>0</v>
      </c>
      <c r="DE35" s="294">
        <v>0</v>
      </c>
      <c r="DF35" s="294">
        <v>0</v>
      </c>
      <c r="DG35" s="294">
        <v>0</v>
      </c>
      <c r="DH35" s="303">
        <v>1</v>
      </c>
      <c r="DI35" s="301">
        <v>0</v>
      </c>
      <c r="DJ35" s="294">
        <v>0</v>
      </c>
      <c r="DK35" s="294">
        <v>3</v>
      </c>
      <c r="DL35" s="294">
        <v>1</v>
      </c>
      <c r="DM35" s="294">
        <v>0</v>
      </c>
      <c r="DN35" s="294">
        <v>1</v>
      </c>
      <c r="DO35" s="294">
        <v>0</v>
      </c>
      <c r="DP35" s="294">
        <v>2</v>
      </c>
      <c r="DQ35" s="294">
        <v>0</v>
      </c>
      <c r="DR35" s="294">
        <v>0</v>
      </c>
      <c r="DS35" s="294">
        <v>0</v>
      </c>
      <c r="DT35" s="303">
        <v>0</v>
      </c>
      <c r="DU35" s="301">
        <v>0</v>
      </c>
      <c r="DV35" s="294">
        <v>0</v>
      </c>
      <c r="DW35" s="294">
        <v>0</v>
      </c>
      <c r="DX35" s="294">
        <v>4</v>
      </c>
      <c r="DY35" s="294">
        <v>0</v>
      </c>
      <c r="DZ35" s="294">
        <v>0</v>
      </c>
      <c r="EA35" s="294">
        <v>0</v>
      </c>
      <c r="EB35" s="294">
        <v>1</v>
      </c>
      <c r="EC35" s="294">
        <v>0</v>
      </c>
      <c r="ED35" s="294">
        <v>0</v>
      </c>
      <c r="EE35" s="294">
        <v>0</v>
      </c>
      <c r="EF35" s="303">
        <v>1</v>
      </c>
      <c r="EG35" s="301">
        <v>0</v>
      </c>
      <c r="EH35" s="294">
        <v>1</v>
      </c>
      <c r="EI35" s="294">
        <v>0</v>
      </c>
      <c r="EJ35" s="294">
        <v>0</v>
      </c>
      <c r="EK35" s="294">
        <v>0</v>
      </c>
      <c r="EL35" s="294">
        <v>0</v>
      </c>
      <c r="EM35" s="294">
        <v>0</v>
      </c>
      <c r="EN35" s="294">
        <v>0</v>
      </c>
      <c r="EO35" s="294">
        <v>0</v>
      </c>
      <c r="EP35" s="294">
        <v>1</v>
      </c>
      <c r="EQ35" s="294">
        <v>0</v>
      </c>
      <c r="ER35" s="303">
        <v>0</v>
      </c>
      <c r="ES35" s="301">
        <v>1</v>
      </c>
      <c r="ET35" s="294">
        <v>1</v>
      </c>
      <c r="EU35" s="294">
        <v>0</v>
      </c>
      <c r="EV35" s="294">
        <v>1</v>
      </c>
      <c r="EW35" s="294">
        <v>1</v>
      </c>
      <c r="EX35" s="294">
        <v>2</v>
      </c>
      <c r="EY35" s="294">
        <v>1</v>
      </c>
      <c r="EZ35" s="294">
        <v>2</v>
      </c>
      <c r="FA35" s="294">
        <v>0</v>
      </c>
      <c r="FB35" s="294">
        <v>1</v>
      </c>
      <c r="FC35" s="294">
        <v>1</v>
      </c>
      <c r="FD35" s="303">
        <v>0</v>
      </c>
      <c r="FE35" s="301">
        <v>1</v>
      </c>
      <c r="FF35" s="294">
        <v>0</v>
      </c>
      <c r="FG35" s="294">
        <v>0</v>
      </c>
      <c r="FH35" s="294">
        <v>0</v>
      </c>
      <c r="FI35" s="294">
        <v>6</v>
      </c>
      <c r="FJ35" s="294">
        <v>0</v>
      </c>
      <c r="FK35" s="294">
        <v>1</v>
      </c>
      <c r="FL35" s="294">
        <v>0</v>
      </c>
      <c r="FM35" s="294">
        <v>0</v>
      </c>
      <c r="FN35" s="294">
        <v>1</v>
      </c>
      <c r="FO35" s="294">
        <v>3</v>
      </c>
      <c r="FP35" s="303">
        <v>0</v>
      </c>
      <c r="FQ35" s="301">
        <v>1</v>
      </c>
      <c r="FR35" s="294">
        <v>1</v>
      </c>
      <c r="FS35" s="294">
        <v>2</v>
      </c>
      <c r="FT35" s="294">
        <v>4</v>
      </c>
      <c r="FU35" s="294">
        <v>0</v>
      </c>
      <c r="FV35" s="294">
        <v>0</v>
      </c>
      <c r="FW35" s="294">
        <v>1</v>
      </c>
      <c r="FX35" s="294">
        <v>1</v>
      </c>
      <c r="FY35" s="294">
        <v>1</v>
      </c>
      <c r="FZ35" s="294">
        <v>1</v>
      </c>
      <c r="GA35" s="294">
        <v>2</v>
      </c>
      <c r="GB35" s="303">
        <v>0</v>
      </c>
      <c r="GC35" s="301">
        <v>1</v>
      </c>
      <c r="GD35" s="294">
        <v>1</v>
      </c>
      <c r="GE35" s="294">
        <v>0</v>
      </c>
      <c r="GF35" s="294">
        <v>2</v>
      </c>
      <c r="GG35" s="294">
        <v>1</v>
      </c>
      <c r="GH35" s="294">
        <v>0</v>
      </c>
      <c r="GI35" s="294">
        <v>0</v>
      </c>
      <c r="GJ35" s="294">
        <v>0</v>
      </c>
      <c r="GK35" s="294">
        <v>0</v>
      </c>
      <c r="GL35" s="294">
        <v>3</v>
      </c>
      <c r="GM35" s="294">
        <v>0</v>
      </c>
      <c r="GN35" s="303">
        <v>1</v>
      </c>
      <c r="GO35" s="301">
        <v>1</v>
      </c>
      <c r="GP35" s="294">
        <v>1</v>
      </c>
      <c r="GQ35" s="294">
        <v>1</v>
      </c>
      <c r="GR35" s="294">
        <v>3</v>
      </c>
      <c r="GS35" s="294">
        <v>0</v>
      </c>
      <c r="GT35" s="294">
        <v>0</v>
      </c>
      <c r="GU35" s="294">
        <v>2</v>
      </c>
      <c r="GV35" s="294">
        <v>1</v>
      </c>
      <c r="GW35" s="294">
        <v>1</v>
      </c>
      <c r="GX35" s="294">
        <v>2</v>
      </c>
      <c r="GY35" s="294">
        <v>0</v>
      </c>
      <c r="GZ35" s="303">
        <v>3</v>
      </c>
      <c r="HA35" s="301">
        <v>0</v>
      </c>
      <c r="HB35" s="294">
        <v>0</v>
      </c>
      <c r="HC35" s="294">
        <v>1</v>
      </c>
      <c r="HD35" s="294">
        <v>0</v>
      </c>
      <c r="HE35" s="294">
        <v>0</v>
      </c>
      <c r="HF35" s="294">
        <v>0</v>
      </c>
      <c r="HG35" s="294">
        <v>0</v>
      </c>
      <c r="HH35" s="294">
        <v>2</v>
      </c>
      <c r="HI35" s="294">
        <v>1</v>
      </c>
      <c r="HJ35" s="294">
        <v>0</v>
      </c>
      <c r="HK35" s="294">
        <v>2</v>
      </c>
      <c r="HL35" s="303">
        <v>2</v>
      </c>
      <c r="HM35" s="301">
        <v>1</v>
      </c>
      <c r="HN35" s="294">
        <v>1</v>
      </c>
      <c r="HO35" s="294">
        <v>1</v>
      </c>
      <c r="HP35" s="294">
        <v>2</v>
      </c>
      <c r="HQ35" s="294">
        <v>0</v>
      </c>
      <c r="HR35" s="294">
        <v>2</v>
      </c>
      <c r="HS35" s="294">
        <v>0</v>
      </c>
      <c r="HT35" s="294">
        <v>0</v>
      </c>
      <c r="HU35" s="294">
        <v>0</v>
      </c>
      <c r="HV35" s="294">
        <v>2</v>
      </c>
      <c r="HW35" s="294">
        <v>2</v>
      </c>
      <c r="HX35" s="303">
        <v>0</v>
      </c>
      <c r="HY35" s="301">
        <v>0</v>
      </c>
      <c r="HZ35" s="294">
        <v>0</v>
      </c>
      <c r="IA35" s="294">
        <v>1</v>
      </c>
      <c r="IB35" s="294">
        <v>2</v>
      </c>
      <c r="IC35" s="294">
        <v>1</v>
      </c>
      <c r="ID35" s="294">
        <v>0</v>
      </c>
      <c r="IE35" s="294">
        <v>0</v>
      </c>
      <c r="IF35" s="294">
        <v>1</v>
      </c>
      <c r="IG35" s="294">
        <v>1</v>
      </c>
      <c r="IH35" s="294">
        <v>1</v>
      </c>
      <c r="II35" s="294">
        <v>0</v>
      </c>
      <c r="IJ35" s="303">
        <v>0</v>
      </c>
      <c r="IK35" s="301">
        <v>0</v>
      </c>
      <c r="IL35" s="294">
        <v>0</v>
      </c>
      <c r="IM35" s="294">
        <v>1</v>
      </c>
      <c r="IN35" s="294">
        <v>0</v>
      </c>
      <c r="IO35" s="294">
        <v>1</v>
      </c>
      <c r="IP35" s="294">
        <v>0</v>
      </c>
      <c r="IQ35" s="294">
        <v>1</v>
      </c>
      <c r="IR35" s="294">
        <v>2</v>
      </c>
      <c r="IS35" s="294">
        <v>0</v>
      </c>
      <c r="IT35" s="294">
        <v>0</v>
      </c>
      <c r="IU35" s="294">
        <v>3</v>
      </c>
      <c r="IV35" s="303">
        <v>0</v>
      </c>
      <c r="IW35" s="301">
        <v>2</v>
      </c>
      <c r="IX35" s="294">
        <v>0</v>
      </c>
      <c r="IY35" s="294">
        <v>0</v>
      </c>
      <c r="IZ35" s="294">
        <v>2</v>
      </c>
      <c r="JA35" s="294">
        <v>0</v>
      </c>
      <c r="JB35" s="294">
        <v>0</v>
      </c>
      <c r="JC35" s="294">
        <v>1</v>
      </c>
      <c r="JD35" s="294">
        <v>1</v>
      </c>
      <c r="JE35" s="294">
        <v>0</v>
      </c>
      <c r="JF35" s="294">
        <v>0</v>
      </c>
      <c r="JG35" s="294">
        <v>0</v>
      </c>
      <c r="JH35" s="303">
        <v>0</v>
      </c>
      <c r="JI35" s="301">
        <v>1</v>
      </c>
      <c r="JJ35" s="294">
        <v>0</v>
      </c>
      <c r="JK35" s="294"/>
      <c r="JL35" s="294"/>
      <c r="JM35" s="294"/>
      <c r="JN35" s="294"/>
      <c r="JO35" s="294"/>
      <c r="JP35" s="294"/>
      <c r="JQ35" s="294"/>
      <c r="JR35" s="294"/>
      <c r="JS35" s="294"/>
      <c r="JT35" s="303"/>
      <c r="JU35" s="301"/>
      <c r="JV35" s="294"/>
      <c r="JW35" s="294"/>
      <c r="JX35" s="294"/>
      <c r="JY35" s="294"/>
      <c r="JZ35" s="294"/>
      <c r="KA35" s="294"/>
      <c r="KB35" s="294"/>
      <c r="KC35" s="294"/>
      <c r="KD35" s="294"/>
      <c r="KE35" s="294"/>
      <c r="KF35" s="303"/>
      <c r="KG35" s="301"/>
      <c r="KH35" s="294"/>
      <c r="KI35" s="294"/>
      <c r="KJ35" s="294"/>
      <c r="KK35" s="294"/>
      <c r="KL35" s="294"/>
      <c r="KM35" s="294"/>
      <c r="KN35" s="294"/>
      <c r="KO35" s="294"/>
      <c r="KP35" s="294"/>
      <c r="KQ35" s="294"/>
      <c r="KR35" s="303"/>
      <c r="KS35" s="301"/>
      <c r="KT35" s="294"/>
      <c r="KU35" s="294"/>
      <c r="KV35" s="294"/>
      <c r="KW35" s="294"/>
      <c r="KX35" s="294"/>
      <c r="KY35" s="294"/>
      <c r="KZ35" s="294"/>
      <c r="LA35" s="294"/>
      <c r="LB35" s="294"/>
      <c r="LC35" s="294"/>
      <c r="LD35" s="303"/>
      <c r="LE35" s="301"/>
      <c r="LF35" s="294"/>
      <c r="LG35" s="294"/>
      <c r="LH35" s="294"/>
      <c r="LI35" s="294"/>
      <c r="LJ35" s="294"/>
      <c r="LK35" s="294"/>
      <c r="LL35" s="294"/>
      <c r="LM35" s="294"/>
      <c r="LN35" s="294"/>
      <c r="LO35" s="294"/>
      <c r="LP35" s="303"/>
      <c r="LQ35" s="301"/>
      <c r="LR35" s="294"/>
      <c r="LS35" s="294"/>
      <c r="LT35" s="294"/>
      <c r="LU35" s="294"/>
      <c r="LV35" s="294"/>
      <c r="LW35" s="294"/>
      <c r="LX35" s="294"/>
      <c r="LY35" s="294"/>
      <c r="LZ35" s="294"/>
      <c r="MA35" s="294"/>
      <c r="MB35" s="303"/>
      <c r="MC35" s="301"/>
      <c r="MD35" s="294"/>
      <c r="ME35" s="294"/>
      <c r="MF35" s="294"/>
      <c r="MG35" s="294"/>
      <c r="MH35" s="294"/>
      <c r="MI35" s="294"/>
      <c r="MJ35" s="294"/>
      <c r="MK35" s="294"/>
      <c r="ML35" s="294"/>
      <c r="MM35" s="294"/>
      <c r="MN35" s="303"/>
      <c r="MO35" s="301"/>
      <c r="MP35" s="294"/>
      <c r="MQ35" s="294"/>
      <c r="MR35" s="294"/>
      <c r="MS35" s="294"/>
      <c r="MT35" s="294"/>
      <c r="MU35" s="294"/>
      <c r="MV35" s="294"/>
      <c r="MW35" s="294"/>
      <c r="MX35" s="294"/>
      <c r="MY35" s="294"/>
      <c r="MZ35" s="303"/>
      <c r="NA35" s="301"/>
      <c r="NB35" s="294"/>
      <c r="NC35" s="294"/>
      <c r="ND35" s="294"/>
      <c r="NE35" s="294"/>
      <c r="NF35" s="294"/>
      <c r="NG35" s="294"/>
      <c r="NH35" s="294"/>
      <c r="NI35" s="294"/>
      <c r="NJ35" s="294"/>
      <c r="NK35" s="294"/>
      <c r="NL35" s="303"/>
      <c r="NM35" s="301"/>
      <c r="NN35" s="294"/>
      <c r="NO35" s="294"/>
      <c r="NP35" s="294"/>
      <c r="NQ35" s="294"/>
      <c r="NR35" s="294"/>
      <c r="NS35" s="294"/>
      <c r="NT35" s="294"/>
      <c r="NU35" s="294"/>
      <c r="NV35" s="294"/>
      <c r="NW35" s="294"/>
      <c r="NX35" s="303"/>
      <c r="NY35" s="301"/>
      <c r="NZ35" s="294"/>
      <c r="OA35" s="294"/>
      <c r="OB35" s="294"/>
      <c r="OC35" s="294"/>
      <c r="OD35" s="294"/>
      <c r="OE35" s="294"/>
      <c r="OF35" s="294"/>
      <c r="OG35" s="294"/>
      <c r="OH35" s="294"/>
      <c r="OI35" s="294"/>
      <c r="OJ35" s="303"/>
      <c r="OK35" s="301"/>
      <c r="OL35" s="294"/>
      <c r="OM35" s="294"/>
      <c r="ON35" s="294"/>
      <c r="OO35" s="294"/>
      <c r="OP35" s="294"/>
      <c r="OQ35" s="294"/>
      <c r="OR35" s="294"/>
      <c r="OS35" s="294"/>
      <c r="OT35" s="294"/>
      <c r="OU35" s="294"/>
      <c r="OV35" s="303"/>
      <c r="OW35" s="301"/>
      <c r="OX35" s="294"/>
      <c r="OY35" s="294"/>
      <c r="OZ35" s="294"/>
      <c r="PA35" s="294"/>
      <c r="PB35" s="294"/>
      <c r="PC35" s="294"/>
      <c r="PD35" s="294"/>
      <c r="PE35" s="294"/>
      <c r="PF35" s="294"/>
      <c r="PG35" s="294"/>
      <c r="PH35" s="303"/>
      <c r="PI35" s="301"/>
    </row>
    <row r="36" spans="2:425">
      <c r="B36" s="55"/>
      <c r="C36" s="88"/>
      <c r="D36" s="128" t="s">
        <v>21</v>
      </c>
      <c r="E36" s="294">
        <v>1</v>
      </c>
      <c r="F36" s="73">
        <v>1</v>
      </c>
      <c r="G36" s="73">
        <v>0</v>
      </c>
      <c r="H36" s="73">
        <v>3</v>
      </c>
      <c r="I36" s="73">
        <v>0</v>
      </c>
      <c r="J36" s="73">
        <v>0</v>
      </c>
      <c r="K36" s="73">
        <v>1</v>
      </c>
      <c r="L36" s="73">
        <v>1</v>
      </c>
      <c r="M36" s="73">
        <v>0</v>
      </c>
      <c r="N36" s="73">
        <v>0</v>
      </c>
      <c r="O36" s="73">
        <v>0</v>
      </c>
      <c r="P36" s="73">
        <v>0</v>
      </c>
      <c r="Q36" s="133">
        <v>0</v>
      </c>
      <c r="R36" s="76">
        <v>2</v>
      </c>
      <c r="S36" s="76">
        <v>0</v>
      </c>
      <c r="T36" s="76">
        <v>1</v>
      </c>
      <c r="U36" s="76">
        <v>0</v>
      </c>
      <c r="V36" s="76">
        <v>0</v>
      </c>
      <c r="W36" s="76">
        <v>1</v>
      </c>
      <c r="X36" s="76">
        <v>1</v>
      </c>
      <c r="Y36" s="76">
        <v>0</v>
      </c>
      <c r="Z36" s="76">
        <v>0</v>
      </c>
      <c r="AA36" s="76">
        <v>0</v>
      </c>
      <c r="AB36" s="76">
        <v>1</v>
      </c>
      <c r="AC36" s="134">
        <v>1</v>
      </c>
      <c r="AD36" s="294">
        <v>0</v>
      </c>
      <c r="AE36" s="294">
        <v>0</v>
      </c>
      <c r="AF36" s="294">
        <v>1</v>
      </c>
      <c r="AG36" s="294">
        <v>0</v>
      </c>
      <c r="AH36" s="294">
        <v>0</v>
      </c>
      <c r="AI36" s="294">
        <v>0</v>
      </c>
      <c r="AJ36" s="294">
        <v>1</v>
      </c>
      <c r="AK36" s="294">
        <v>1</v>
      </c>
      <c r="AL36" s="294">
        <v>1</v>
      </c>
      <c r="AM36" s="294">
        <v>1</v>
      </c>
      <c r="AN36" s="303">
        <v>1</v>
      </c>
      <c r="AO36" s="301">
        <v>0</v>
      </c>
      <c r="AP36" s="294">
        <v>0</v>
      </c>
      <c r="AQ36" s="294">
        <v>0</v>
      </c>
      <c r="AR36" s="294">
        <v>0</v>
      </c>
      <c r="AS36" s="294">
        <v>0</v>
      </c>
      <c r="AT36" s="294">
        <v>0</v>
      </c>
      <c r="AU36" s="294">
        <v>0</v>
      </c>
      <c r="AV36" s="294">
        <v>0</v>
      </c>
      <c r="AW36" s="294">
        <v>0</v>
      </c>
      <c r="AX36" s="294">
        <v>0</v>
      </c>
      <c r="AY36" s="294">
        <v>0</v>
      </c>
      <c r="AZ36" s="303">
        <v>1</v>
      </c>
      <c r="BA36" s="301">
        <v>0</v>
      </c>
      <c r="BB36" s="294">
        <v>0</v>
      </c>
      <c r="BC36" s="294"/>
      <c r="BD36" s="294">
        <v>0</v>
      </c>
      <c r="BE36" s="294">
        <v>1</v>
      </c>
      <c r="BF36" s="294">
        <v>0</v>
      </c>
      <c r="BG36" s="294">
        <v>1</v>
      </c>
      <c r="BH36" s="294">
        <v>1</v>
      </c>
      <c r="BI36" s="294"/>
      <c r="BJ36" s="294"/>
      <c r="BK36" s="294"/>
      <c r="BL36" s="303"/>
      <c r="BM36" s="301"/>
      <c r="BN36" s="294"/>
      <c r="BO36" s="294"/>
      <c r="BP36" s="294"/>
      <c r="BQ36" s="294"/>
      <c r="BR36" s="294"/>
      <c r="BS36" s="294"/>
      <c r="BT36" s="294"/>
      <c r="BU36" s="294"/>
      <c r="BV36" s="294"/>
      <c r="BW36" s="294"/>
      <c r="BX36" s="303"/>
      <c r="BY36" s="301"/>
      <c r="BZ36" s="294"/>
      <c r="CA36" s="294"/>
      <c r="CB36" s="294"/>
      <c r="CC36" s="294"/>
      <c r="CD36" s="294"/>
      <c r="CE36" s="294"/>
      <c r="CF36" s="294"/>
      <c r="CG36" s="294"/>
      <c r="CH36" s="294"/>
      <c r="CI36" s="294"/>
      <c r="CJ36" s="303"/>
      <c r="CK36" s="301"/>
      <c r="CL36" s="294"/>
      <c r="CM36" s="294"/>
      <c r="CN36" s="294"/>
      <c r="CO36" s="294"/>
      <c r="CP36" s="294"/>
      <c r="CQ36" s="294"/>
      <c r="CR36" s="294"/>
      <c r="CS36" s="294"/>
      <c r="CT36" s="294"/>
      <c r="CU36" s="294"/>
      <c r="CV36" s="303"/>
      <c r="CW36" s="301"/>
      <c r="CX36" s="294">
        <v>0</v>
      </c>
      <c r="CY36" s="294">
        <v>1</v>
      </c>
      <c r="CZ36" s="294">
        <v>2</v>
      </c>
      <c r="DA36" s="294">
        <v>3</v>
      </c>
      <c r="DB36" s="294">
        <v>0</v>
      </c>
      <c r="DC36" s="294">
        <v>2</v>
      </c>
      <c r="DD36" s="294">
        <v>1</v>
      </c>
      <c r="DE36" s="294">
        <v>0</v>
      </c>
      <c r="DF36" s="294">
        <v>1</v>
      </c>
      <c r="DG36" s="294">
        <v>0</v>
      </c>
      <c r="DH36" s="303">
        <v>1</v>
      </c>
      <c r="DI36" s="301">
        <v>0</v>
      </c>
      <c r="DJ36" s="294">
        <v>0</v>
      </c>
      <c r="DK36" s="294">
        <v>1</v>
      </c>
      <c r="DL36" s="294">
        <v>2</v>
      </c>
      <c r="DM36" s="294">
        <v>0</v>
      </c>
      <c r="DN36" s="294">
        <v>0</v>
      </c>
      <c r="DO36" s="294">
        <v>1</v>
      </c>
      <c r="DP36" s="294">
        <v>0</v>
      </c>
      <c r="DQ36" s="294">
        <v>0</v>
      </c>
      <c r="DR36" s="294">
        <v>0</v>
      </c>
      <c r="DS36" s="294">
        <v>0</v>
      </c>
      <c r="DT36" s="303">
        <v>0</v>
      </c>
      <c r="DU36" s="301">
        <v>0</v>
      </c>
      <c r="DV36" s="294">
        <v>0</v>
      </c>
      <c r="DW36" s="294">
        <v>1</v>
      </c>
      <c r="DX36" s="294">
        <v>2</v>
      </c>
      <c r="DY36" s="294">
        <v>2</v>
      </c>
      <c r="DZ36" s="294">
        <v>1</v>
      </c>
      <c r="EA36" s="294">
        <v>0</v>
      </c>
      <c r="EB36" s="294">
        <v>1</v>
      </c>
      <c r="EC36" s="294">
        <v>0</v>
      </c>
      <c r="ED36" s="294">
        <v>0</v>
      </c>
      <c r="EE36" s="294">
        <v>0</v>
      </c>
      <c r="EF36" s="303">
        <v>0</v>
      </c>
      <c r="EG36" s="301">
        <v>1</v>
      </c>
      <c r="EH36" s="294">
        <v>0</v>
      </c>
      <c r="EI36" s="294">
        <v>1</v>
      </c>
      <c r="EJ36" s="294">
        <v>2</v>
      </c>
      <c r="EK36" s="294">
        <v>2</v>
      </c>
      <c r="EL36" s="294">
        <v>0</v>
      </c>
      <c r="EM36" s="294">
        <v>0</v>
      </c>
      <c r="EN36" s="294">
        <v>0</v>
      </c>
      <c r="EO36" s="294">
        <v>0</v>
      </c>
      <c r="EP36" s="294">
        <v>3</v>
      </c>
      <c r="EQ36" s="294">
        <v>1</v>
      </c>
      <c r="ER36" s="303">
        <v>1</v>
      </c>
      <c r="ES36" s="301">
        <v>0</v>
      </c>
      <c r="ET36" s="294">
        <v>1</v>
      </c>
      <c r="EU36" s="294">
        <v>0</v>
      </c>
      <c r="EV36" s="294">
        <v>0</v>
      </c>
      <c r="EW36" s="294">
        <v>0</v>
      </c>
      <c r="EX36" s="294">
        <v>0</v>
      </c>
      <c r="EY36" s="294">
        <v>0</v>
      </c>
      <c r="EZ36" s="294">
        <v>1</v>
      </c>
      <c r="FA36" s="294">
        <v>0</v>
      </c>
      <c r="FB36" s="294">
        <v>3</v>
      </c>
      <c r="FC36" s="294">
        <v>0</v>
      </c>
      <c r="FD36" s="303">
        <v>0</v>
      </c>
      <c r="FE36" s="301">
        <v>1</v>
      </c>
      <c r="FF36" s="294">
        <v>0</v>
      </c>
      <c r="FG36" s="294">
        <v>0</v>
      </c>
      <c r="FH36" s="294">
        <v>3</v>
      </c>
      <c r="FI36" s="294">
        <v>0</v>
      </c>
      <c r="FJ36" s="294">
        <v>2</v>
      </c>
      <c r="FK36" s="294">
        <v>0</v>
      </c>
      <c r="FL36" s="294">
        <v>2</v>
      </c>
      <c r="FM36" s="294">
        <v>0</v>
      </c>
      <c r="FN36" s="294">
        <v>0</v>
      </c>
      <c r="FO36" s="294">
        <v>1</v>
      </c>
      <c r="FP36" s="303">
        <v>1</v>
      </c>
      <c r="FQ36" s="301">
        <v>0</v>
      </c>
      <c r="FR36" s="294">
        <v>1</v>
      </c>
      <c r="FS36" s="294">
        <v>1</v>
      </c>
      <c r="FT36" s="294">
        <v>2</v>
      </c>
      <c r="FU36" s="294">
        <v>2</v>
      </c>
      <c r="FV36" s="294">
        <v>0</v>
      </c>
      <c r="FW36" s="294">
        <v>1</v>
      </c>
      <c r="FX36" s="294">
        <v>2</v>
      </c>
      <c r="FY36" s="294">
        <v>3</v>
      </c>
      <c r="FZ36" s="294">
        <v>0</v>
      </c>
      <c r="GA36" s="294">
        <v>0</v>
      </c>
      <c r="GB36" s="303">
        <v>0</v>
      </c>
      <c r="GC36" s="301">
        <v>1</v>
      </c>
      <c r="GD36" s="294">
        <v>2</v>
      </c>
      <c r="GE36" s="294">
        <v>0</v>
      </c>
      <c r="GF36" s="294">
        <v>1</v>
      </c>
      <c r="GG36" s="294">
        <v>4</v>
      </c>
      <c r="GH36" s="294">
        <v>0</v>
      </c>
      <c r="GI36" s="294">
        <v>1</v>
      </c>
      <c r="GJ36" s="294">
        <v>1</v>
      </c>
      <c r="GK36" s="294">
        <v>0</v>
      </c>
      <c r="GL36" s="294">
        <v>2</v>
      </c>
      <c r="GM36" s="294">
        <v>0</v>
      </c>
      <c r="GN36" s="303">
        <v>0</v>
      </c>
      <c r="GO36" s="301">
        <v>0</v>
      </c>
      <c r="GP36" s="294">
        <v>1</v>
      </c>
      <c r="GQ36" s="294">
        <v>2</v>
      </c>
      <c r="GR36" s="294">
        <v>1</v>
      </c>
      <c r="GS36" s="294">
        <v>1</v>
      </c>
      <c r="GT36" s="294">
        <v>0</v>
      </c>
      <c r="GU36" s="294">
        <v>2</v>
      </c>
      <c r="GV36" s="294">
        <v>3</v>
      </c>
      <c r="GW36" s="294">
        <v>1</v>
      </c>
      <c r="GX36" s="294">
        <v>0</v>
      </c>
      <c r="GY36" s="294">
        <v>0</v>
      </c>
      <c r="GZ36" s="303">
        <v>0</v>
      </c>
      <c r="HA36" s="301">
        <v>0</v>
      </c>
      <c r="HB36" s="294">
        <v>1</v>
      </c>
      <c r="HC36" s="294">
        <v>1</v>
      </c>
      <c r="HD36" s="294">
        <v>0</v>
      </c>
      <c r="HE36" s="294">
        <v>0</v>
      </c>
      <c r="HF36" s="294">
        <v>0</v>
      </c>
      <c r="HG36" s="294">
        <v>3</v>
      </c>
      <c r="HH36" s="294">
        <v>0</v>
      </c>
      <c r="HI36" s="294">
        <v>0</v>
      </c>
      <c r="HJ36" s="294">
        <v>0</v>
      </c>
      <c r="HK36" s="294">
        <v>1</v>
      </c>
      <c r="HL36" s="303">
        <v>1</v>
      </c>
      <c r="HM36" s="301">
        <v>2</v>
      </c>
      <c r="HN36" s="294">
        <v>0</v>
      </c>
      <c r="HO36" s="294">
        <v>0</v>
      </c>
      <c r="HP36" s="294">
        <v>2</v>
      </c>
      <c r="HQ36" s="294">
        <v>0</v>
      </c>
      <c r="HR36" s="294">
        <v>0</v>
      </c>
      <c r="HS36" s="294">
        <v>1</v>
      </c>
      <c r="HT36" s="294">
        <v>1</v>
      </c>
      <c r="HU36" s="294">
        <v>0</v>
      </c>
      <c r="HV36" s="294">
        <v>2</v>
      </c>
      <c r="HW36" s="294">
        <v>0</v>
      </c>
      <c r="HX36" s="303">
        <v>0</v>
      </c>
      <c r="HY36" s="301">
        <v>2</v>
      </c>
      <c r="HZ36" s="294">
        <v>1</v>
      </c>
      <c r="IA36" s="294">
        <v>1</v>
      </c>
      <c r="IB36" s="294">
        <v>3</v>
      </c>
      <c r="IC36" s="294">
        <v>0</v>
      </c>
      <c r="ID36" s="294">
        <v>0</v>
      </c>
      <c r="IE36" s="294">
        <v>0</v>
      </c>
      <c r="IF36" s="294">
        <v>1</v>
      </c>
      <c r="IG36" s="294">
        <v>0</v>
      </c>
      <c r="IH36" s="294">
        <v>2</v>
      </c>
      <c r="II36" s="294">
        <v>0</v>
      </c>
      <c r="IJ36" s="303">
        <v>0</v>
      </c>
      <c r="IK36" s="301">
        <v>1</v>
      </c>
      <c r="IL36" s="294">
        <v>2</v>
      </c>
      <c r="IM36" s="294">
        <v>0</v>
      </c>
      <c r="IN36" s="294">
        <v>1</v>
      </c>
      <c r="IO36" s="294">
        <v>0</v>
      </c>
      <c r="IP36" s="294">
        <v>1</v>
      </c>
      <c r="IQ36" s="294">
        <v>0</v>
      </c>
      <c r="IR36" s="294">
        <v>0</v>
      </c>
      <c r="IS36" s="294">
        <v>0</v>
      </c>
      <c r="IT36" s="294">
        <v>1</v>
      </c>
      <c r="IU36" s="294">
        <v>0</v>
      </c>
      <c r="IV36" s="303">
        <v>0</v>
      </c>
      <c r="IW36" s="301">
        <v>1</v>
      </c>
      <c r="IX36" s="294">
        <v>1</v>
      </c>
      <c r="IY36" s="294">
        <v>1</v>
      </c>
      <c r="IZ36" s="294">
        <v>0</v>
      </c>
      <c r="JA36" s="294">
        <v>0</v>
      </c>
      <c r="JB36" s="294">
        <v>0</v>
      </c>
      <c r="JC36" s="294">
        <v>1</v>
      </c>
      <c r="JD36" s="294">
        <v>1</v>
      </c>
      <c r="JE36" s="294">
        <v>0</v>
      </c>
      <c r="JF36" s="294">
        <v>0</v>
      </c>
      <c r="JG36" s="294">
        <v>1</v>
      </c>
      <c r="JH36" s="303">
        <v>0</v>
      </c>
      <c r="JI36" s="301">
        <v>0</v>
      </c>
      <c r="JJ36" s="294">
        <v>1</v>
      </c>
      <c r="JK36" s="294"/>
      <c r="JL36" s="294"/>
      <c r="JM36" s="294"/>
      <c r="JN36" s="294"/>
      <c r="JO36" s="294"/>
      <c r="JP36" s="294"/>
      <c r="JQ36" s="294"/>
      <c r="JR36" s="294"/>
      <c r="JS36" s="294"/>
      <c r="JT36" s="303"/>
      <c r="JU36" s="301"/>
      <c r="JV36" s="294"/>
      <c r="JW36" s="294"/>
      <c r="JX36" s="294"/>
      <c r="JY36" s="294"/>
      <c r="JZ36" s="294"/>
      <c r="KA36" s="294"/>
      <c r="KB36" s="294"/>
      <c r="KC36" s="294"/>
      <c r="KD36" s="294"/>
      <c r="KE36" s="294"/>
      <c r="KF36" s="303"/>
      <c r="KG36" s="301"/>
      <c r="KH36" s="294"/>
      <c r="KI36" s="294"/>
      <c r="KJ36" s="294"/>
      <c r="KK36" s="294"/>
      <c r="KL36" s="294"/>
      <c r="KM36" s="294"/>
      <c r="KN36" s="294"/>
      <c r="KO36" s="294"/>
      <c r="KP36" s="294"/>
      <c r="KQ36" s="294"/>
      <c r="KR36" s="303"/>
      <c r="KS36" s="301"/>
      <c r="KT36" s="294"/>
      <c r="KU36" s="294"/>
      <c r="KV36" s="294"/>
      <c r="KW36" s="294"/>
      <c r="KX36" s="294"/>
      <c r="KY36" s="294"/>
      <c r="KZ36" s="294"/>
      <c r="LA36" s="294"/>
      <c r="LB36" s="294"/>
      <c r="LC36" s="294"/>
      <c r="LD36" s="303"/>
      <c r="LE36" s="301"/>
      <c r="LF36" s="294"/>
      <c r="LG36" s="294"/>
      <c r="LH36" s="294"/>
      <c r="LI36" s="294"/>
      <c r="LJ36" s="294"/>
      <c r="LK36" s="294"/>
      <c r="LL36" s="294"/>
      <c r="LM36" s="294"/>
      <c r="LN36" s="294"/>
      <c r="LO36" s="294"/>
      <c r="LP36" s="303"/>
      <c r="LQ36" s="301"/>
      <c r="LR36" s="294"/>
      <c r="LS36" s="294"/>
      <c r="LT36" s="294"/>
      <c r="LU36" s="294"/>
      <c r="LV36" s="294"/>
      <c r="LW36" s="294"/>
      <c r="LX36" s="294"/>
      <c r="LY36" s="294"/>
      <c r="LZ36" s="294"/>
      <c r="MA36" s="294"/>
      <c r="MB36" s="303"/>
      <c r="MC36" s="301"/>
      <c r="MD36" s="294"/>
      <c r="ME36" s="294"/>
      <c r="MF36" s="294"/>
      <c r="MG36" s="294"/>
      <c r="MH36" s="294"/>
      <c r="MI36" s="294"/>
      <c r="MJ36" s="294"/>
      <c r="MK36" s="294"/>
      <c r="ML36" s="294"/>
      <c r="MM36" s="294"/>
      <c r="MN36" s="303"/>
      <c r="MO36" s="301"/>
      <c r="MP36" s="294"/>
      <c r="MQ36" s="294"/>
      <c r="MR36" s="294"/>
      <c r="MS36" s="294"/>
      <c r="MT36" s="294"/>
      <c r="MU36" s="294"/>
      <c r="MV36" s="294"/>
      <c r="MW36" s="294"/>
      <c r="MX36" s="294"/>
      <c r="MY36" s="294"/>
      <c r="MZ36" s="303"/>
      <c r="NA36" s="301"/>
      <c r="NB36" s="294"/>
      <c r="NC36" s="294"/>
      <c r="ND36" s="294"/>
      <c r="NE36" s="294"/>
      <c r="NF36" s="294"/>
      <c r="NG36" s="294"/>
      <c r="NH36" s="294"/>
      <c r="NI36" s="294"/>
      <c r="NJ36" s="294"/>
      <c r="NK36" s="294"/>
      <c r="NL36" s="303"/>
      <c r="NM36" s="301"/>
      <c r="NN36" s="294"/>
      <c r="NO36" s="294"/>
      <c r="NP36" s="294"/>
      <c r="NQ36" s="294"/>
      <c r="NR36" s="294"/>
      <c r="NS36" s="294"/>
      <c r="NT36" s="294"/>
      <c r="NU36" s="294"/>
      <c r="NV36" s="294"/>
      <c r="NW36" s="294"/>
      <c r="NX36" s="303"/>
      <c r="NY36" s="301"/>
      <c r="NZ36" s="294"/>
      <c r="OA36" s="294"/>
      <c r="OB36" s="294"/>
      <c r="OC36" s="294"/>
      <c r="OD36" s="294"/>
      <c r="OE36" s="294"/>
      <c r="OF36" s="294"/>
      <c r="OG36" s="294"/>
      <c r="OH36" s="294"/>
      <c r="OI36" s="294"/>
      <c r="OJ36" s="303"/>
      <c r="OK36" s="301"/>
      <c r="OL36" s="294"/>
      <c r="OM36" s="294"/>
      <c r="ON36" s="294"/>
      <c r="OO36" s="294"/>
      <c r="OP36" s="294"/>
      <c r="OQ36" s="294"/>
      <c r="OR36" s="294"/>
      <c r="OS36" s="294"/>
      <c r="OT36" s="294"/>
      <c r="OU36" s="294"/>
      <c r="OV36" s="303"/>
      <c r="OW36" s="301"/>
      <c r="OX36" s="294"/>
      <c r="OY36" s="294"/>
      <c r="OZ36" s="294"/>
      <c r="PA36" s="294"/>
      <c r="PB36" s="294"/>
      <c r="PC36" s="294"/>
      <c r="PD36" s="294"/>
      <c r="PE36" s="294"/>
      <c r="PF36" s="294"/>
      <c r="PG36" s="294"/>
      <c r="PH36" s="303"/>
      <c r="PI36" s="301"/>
    </row>
    <row r="37" spans="2:425">
      <c r="B37" s="55"/>
      <c r="C37" s="88" t="s">
        <v>125</v>
      </c>
      <c r="D37" s="128" t="s">
        <v>22</v>
      </c>
      <c r="E37" s="294">
        <v>0</v>
      </c>
      <c r="F37" s="73">
        <v>1</v>
      </c>
      <c r="G37" s="73">
        <v>1</v>
      </c>
      <c r="H37" s="73">
        <v>3</v>
      </c>
      <c r="I37" s="73">
        <v>2</v>
      </c>
      <c r="J37" s="73">
        <v>4</v>
      </c>
      <c r="K37" s="73">
        <v>2</v>
      </c>
      <c r="L37" s="73">
        <v>2</v>
      </c>
      <c r="M37" s="73">
        <v>0</v>
      </c>
      <c r="N37" s="73">
        <v>4</v>
      </c>
      <c r="O37" s="73">
        <v>3</v>
      </c>
      <c r="P37" s="73">
        <v>2</v>
      </c>
      <c r="Q37" s="133">
        <v>0</v>
      </c>
      <c r="R37" s="76">
        <v>1</v>
      </c>
      <c r="S37" s="76">
        <v>1</v>
      </c>
      <c r="T37" s="76">
        <v>4</v>
      </c>
      <c r="U37" s="76">
        <v>1</v>
      </c>
      <c r="V37" s="76">
        <v>1</v>
      </c>
      <c r="W37" s="76">
        <v>1</v>
      </c>
      <c r="X37" s="76">
        <v>3</v>
      </c>
      <c r="Y37" s="76">
        <v>2</v>
      </c>
      <c r="Z37" s="76">
        <v>4</v>
      </c>
      <c r="AA37" s="76">
        <v>4</v>
      </c>
      <c r="AB37" s="76">
        <v>2</v>
      </c>
      <c r="AC37" s="134">
        <v>7</v>
      </c>
      <c r="AD37" s="294">
        <v>3</v>
      </c>
      <c r="AE37" s="294">
        <v>4</v>
      </c>
      <c r="AF37" s="294">
        <v>3</v>
      </c>
      <c r="AG37" s="294">
        <v>1</v>
      </c>
      <c r="AH37" s="294">
        <v>3</v>
      </c>
      <c r="AI37" s="294">
        <v>3</v>
      </c>
      <c r="AJ37" s="294">
        <v>1</v>
      </c>
      <c r="AK37" s="294">
        <v>3</v>
      </c>
      <c r="AL37" s="294">
        <v>1</v>
      </c>
      <c r="AM37" s="294">
        <v>3</v>
      </c>
      <c r="AN37" s="303">
        <v>3</v>
      </c>
      <c r="AO37" s="301">
        <v>3</v>
      </c>
      <c r="AP37" s="294">
        <v>0</v>
      </c>
      <c r="AQ37" s="294">
        <v>2</v>
      </c>
      <c r="AR37" s="294">
        <v>6</v>
      </c>
      <c r="AS37" s="294">
        <v>1</v>
      </c>
      <c r="AT37" s="294">
        <v>6</v>
      </c>
      <c r="AU37" s="294">
        <v>5</v>
      </c>
      <c r="AV37" s="294">
        <v>1</v>
      </c>
      <c r="AW37" s="294">
        <v>1</v>
      </c>
      <c r="AX37" s="294">
        <v>5</v>
      </c>
      <c r="AY37" s="294">
        <v>6</v>
      </c>
      <c r="AZ37" s="303">
        <v>3</v>
      </c>
      <c r="BA37" s="301">
        <v>3</v>
      </c>
      <c r="BB37" s="294">
        <v>3</v>
      </c>
      <c r="BC37" s="294">
        <v>3</v>
      </c>
      <c r="BD37" s="294">
        <v>2</v>
      </c>
      <c r="BE37" s="294">
        <v>0</v>
      </c>
      <c r="BF37" s="294">
        <v>2</v>
      </c>
      <c r="BG37" s="294">
        <v>6</v>
      </c>
      <c r="BH37" s="294">
        <v>3</v>
      </c>
      <c r="BI37" s="294"/>
      <c r="BJ37" s="294"/>
      <c r="BK37" s="294"/>
      <c r="BL37" s="303"/>
      <c r="BM37" s="301"/>
      <c r="BN37" s="294"/>
      <c r="BO37" s="294"/>
      <c r="BP37" s="294"/>
      <c r="BQ37" s="294"/>
      <c r="BR37" s="294"/>
      <c r="BS37" s="294"/>
      <c r="BT37" s="294"/>
      <c r="BU37" s="294"/>
      <c r="BV37" s="294"/>
      <c r="BW37" s="294"/>
      <c r="BX37" s="303"/>
      <c r="BY37" s="301"/>
      <c r="BZ37" s="294"/>
      <c r="CA37" s="294"/>
      <c r="CB37" s="294"/>
      <c r="CC37" s="294"/>
      <c r="CD37" s="294"/>
      <c r="CE37" s="294"/>
      <c r="CF37" s="294"/>
      <c r="CG37" s="294"/>
      <c r="CH37" s="294"/>
      <c r="CI37" s="294"/>
      <c r="CJ37" s="303"/>
      <c r="CK37" s="301"/>
      <c r="CL37" s="294"/>
      <c r="CM37" s="294"/>
      <c r="CN37" s="294"/>
      <c r="CO37" s="294"/>
      <c r="CP37" s="294"/>
      <c r="CQ37" s="294"/>
      <c r="CR37" s="294"/>
      <c r="CS37" s="294"/>
      <c r="CT37" s="294"/>
      <c r="CU37" s="294"/>
      <c r="CV37" s="303"/>
      <c r="CW37" s="301"/>
      <c r="CX37" s="294">
        <v>1</v>
      </c>
      <c r="CY37" s="294">
        <v>2</v>
      </c>
      <c r="CZ37" s="294">
        <v>1</v>
      </c>
      <c r="DA37" s="294">
        <v>3</v>
      </c>
      <c r="DB37" s="294">
        <v>1</v>
      </c>
      <c r="DC37" s="294">
        <v>6</v>
      </c>
      <c r="DD37" s="294">
        <v>5</v>
      </c>
      <c r="DE37" s="294">
        <v>1</v>
      </c>
      <c r="DF37" s="294">
        <v>5</v>
      </c>
      <c r="DG37" s="294">
        <v>4</v>
      </c>
      <c r="DH37" s="303">
        <v>4</v>
      </c>
      <c r="DI37" s="301">
        <v>1</v>
      </c>
      <c r="DJ37" s="294">
        <v>3</v>
      </c>
      <c r="DK37" s="294">
        <v>2</v>
      </c>
      <c r="DL37" s="294">
        <v>4</v>
      </c>
      <c r="DM37" s="294">
        <v>4</v>
      </c>
      <c r="DN37" s="294">
        <v>6</v>
      </c>
      <c r="DO37" s="294">
        <v>5</v>
      </c>
      <c r="DP37" s="294">
        <v>5</v>
      </c>
      <c r="DQ37" s="294">
        <v>2</v>
      </c>
      <c r="DR37" s="294">
        <v>8</v>
      </c>
      <c r="DS37" s="294">
        <v>5</v>
      </c>
      <c r="DT37" s="303">
        <v>3</v>
      </c>
      <c r="DU37" s="301">
        <v>3</v>
      </c>
      <c r="DV37" s="294">
        <v>2</v>
      </c>
      <c r="DW37" s="294">
        <v>1</v>
      </c>
      <c r="DX37" s="294">
        <v>6</v>
      </c>
      <c r="DY37" s="294">
        <v>4</v>
      </c>
      <c r="DZ37" s="294">
        <v>5</v>
      </c>
      <c r="EA37" s="294">
        <v>6</v>
      </c>
      <c r="EB37" s="294">
        <v>6</v>
      </c>
      <c r="EC37" s="294">
        <v>1</v>
      </c>
      <c r="ED37" s="294">
        <v>3</v>
      </c>
      <c r="EE37" s="294">
        <v>3</v>
      </c>
      <c r="EF37" s="303">
        <v>3</v>
      </c>
      <c r="EG37" s="301">
        <v>2</v>
      </c>
      <c r="EH37" s="294">
        <v>0</v>
      </c>
      <c r="EI37" s="294">
        <v>0</v>
      </c>
      <c r="EJ37" s="294">
        <v>3</v>
      </c>
      <c r="EK37" s="294">
        <v>3</v>
      </c>
      <c r="EL37" s="294">
        <v>2</v>
      </c>
      <c r="EM37" s="294">
        <v>0</v>
      </c>
      <c r="EN37" s="294">
        <v>1</v>
      </c>
      <c r="EO37" s="294">
        <v>0</v>
      </c>
      <c r="EP37" s="294">
        <v>2</v>
      </c>
      <c r="EQ37" s="294">
        <v>6</v>
      </c>
      <c r="ER37" s="303">
        <v>0</v>
      </c>
      <c r="ES37" s="301">
        <v>1</v>
      </c>
      <c r="ET37" s="294">
        <v>1</v>
      </c>
      <c r="EU37" s="294">
        <v>1</v>
      </c>
      <c r="EV37" s="294">
        <v>5</v>
      </c>
      <c r="EW37" s="294">
        <v>3</v>
      </c>
      <c r="EX37" s="294">
        <v>0</v>
      </c>
      <c r="EY37" s="294">
        <v>1</v>
      </c>
      <c r="EZ37" s="294">
        <v>2</v>
      </c>
      <c r="FA37" s="294">
        <v>1</v>
      </c>
      <c r="FB37" s="294">
        <v>1</v>
      </c>
      <c r="FC37" s="294">
        <v>6</v>
      </c>
      <c r="FD37" s="303">
        <v>2</v>
      </c>
      <c r="FE37" s="301">
        <v>2</v>
      </c>
      <c r="FF37" s="294">
        <v>2</v>
      </c>
      <c r="FG37" s="294">
        <v>2</v>
      </c>
      <c r="FH37" s="294">
        <v>2</v>
      </c>
      <c r="FI37" s="294">
        <v>4</v>
      </c>
      <c r="FJ37" s="294">
        <v>5</v>
      </c>
      <c r="FK37" s="294">
        <v>3</v>
      </c>
      <c r="FL37" s="294">
        <v>3</v>
      </c>
      <c r="FM37" s="294">
        <v>2</v>
      </c>
      <c r="FN37" s="294">
        <v>1</v>
      </c>
      <c r="FO37" s="294">
        <v>6</v>
      </c>
      <c r="FP37" s="303">
        <v>2</v>
      </c>
      <c r="FQ37" s="301">
        <v>2</v>
      </c>
      <c r="FR37" s="294">
        <v>5</v>
      </c>
      <c r="FS37" s="294">
        <v>0</v>
      </c>
      <c r="FT37" s="294">
        <v>5</v>
      </c>
      <c r="FU37" s="294">
        <v>2</v>
      </c>
      <c r="FV37" s="294">
        <v>3</v>
      </c>
      <c r="FW37" s="294">
        <v>3</v>
      </c>
      <c r="FX37" s="294">
        <v>6</v>
      </c>
      <c r="FY37" s="294">
        <v>5</v>
      </c>
      <c r="FZ37" s="294">
        <v>1</v>
      </c>
      <c r="GA37" s="294">
        <v>4</v>
      </c>
      <c r="GB37" s="303">
        <v>1</v>
      </c>
      <c r="GC37" s="301">
        <v>3</v>
      </c>
      <c r="GD37" s="294">
        <v>3</v>
      </c>
      <c r="GE37" s="294">
        <v>2</v>
      </c>
      <c r="GF37" s="294">
        <v>8</v>
      </c>
      <c r="GG37" s="294">
        <v>2</v>
      </c>
      <c r="GH37" s="294">
        <v>4</v>
      </c>
      <c r="GI37" s="294">
        <v>5</v>
      </c>
      <c r="GJ37" s="294">
        <v>4</v>
      </c>
      <c r="GK37" s="294">
        <v>2</v>
      </c>
      <c r="GL37" s="294">
        <v>1</v>
      </c>
      <c r="GM37" s="294">
        <v>2</v>
      </c>
      <c r="GN37" s="303">
        <v>3</v>
      </c>
      <c r="GO37" s="301">
        <v>3</v>
      </c>
      <c r="GP37" s="294">
        <v>5</v>
      </c>
      <c r="GQ37" s="294">
        <v>0</v>
      </c>
      <c r="GR37" s="294">
        <v>2</v>
      </c>
      <c r="GS37" s="294">
        <v>6</v>
      </c>
      <c r="GT37" s="294">
        <v>6</v>
      </c>
      <c r="GU37" s="294">
        <v>1</v>
      </c>
      <c r="GV37" s="294">
        <v>3</v>
      </c>
      <c r="GW37" s="294">
        <v>8</v>
      </c>
      <c r="GX37" s="294">
        <v>3</v>
      </c>
      <c r="GY37" s="294">
        <v>5</v>
      </c>
      <c r="GZ37" s="303">
        <v>6</v>
      </c>
      <c r="HA37" s="301">
        <v>4</v>
      </c>
      <c r="HB37" s="294">
        <v>3</v>
      </c>
      <c r="HC37" s="294">
        <v>2</v>
      </c>
      <c r="HD37" s="294">
        <v>4</v>
      </c>
      <c r="HE37" s="294">
        <v>3</v>
      </c>
      <c r="HF37" s="294">
        <v>4</v>
      </c>
      <c r="HG37" s="294">
        <v>2</v>
      </c>
      <c r="HH37" s="294">
        <v>5</v>
      </c>
      <c r="HI37" s="294">
        <v>3</v>
      </c>
      <c r="HJ37" s="294">
        <v>5</v>
      </c>
      <c r="HK37" s="294">
        <v>4</v>
      </c>
      <c r="HL37" s="303">
        <v>2</v>
      </c>
      <c r="HM37" s="301">
        <v>6</v>
      </c>
      <c r="HN37" s="294">
        <v>2</v>
      </c>
      <c r="HO37" s="294">
        <v>5</v>
      </c>
      <c r="HP37" s="294">
        <v>7</v>
      </c>
      <c r="HQ37" s="294">
        <v>4</v>
      </c>
      <c r="HR37" s="294">
        <v>2</v>
      </c>
      <c r="HS37" s="294">
        <v>5</v>
      </c>
      <c r="HT37" s="294">
        <v>7</v>
      </c>
      <c r="HU37" s="294">
        <v>2</v>
      </c>
      <c r="HV37" s="294">
        <v>4</v>
      </c>
      <c r="HW37" s="294">
        <v>3</v>
      </c>
      <c r="HX37" s="303">
        <v>3</v>
      </c>
      <c r="HY37" s="301">
        <v>1</v>
      </c>
      <c r="HZ37" s="294">
        <v>1</v>
      </c>
      <c r="IA37" s="294">
        <v>1</v>
      </c>
      <c r="IB37" s="294">
        <v>4</v>
      </c>
      <c r="IC37" s="294">
        <v>2</v>
      </c>
      <c r="ID37" s="294">
        <v>0</v>
      </c>
      <c r="IE37" s="294">
        <v>0</v>
      </c>
      <c r="IF37" s="294">
        <v>3</v>
      </c>
      <c r="IG37" s="294">
        <v>1</v>
      </c>
      <c r="IH37" s="294">
        <v>1</v>
      </c>
      <c r="II37" s="294">
        <v>1</v>
      </c>
      <c r="IJ37" s="303">
        <v>4</v>
      </c>
      <c r="IK37" s="301">
        <v>0</v>
      </c>
      <c r="IL37" s="294">
        <v>1</v>
      </c>
      <c r="IM37" s="294">
        <v>1</v>
      </c>
      <c r="IN37" s="294">
        <v>3</v>
      </c>
      <c r="IO37" s="294">
        <v>2</v>
      </c>
      <c r="IP37" s="294">
        <v>1</v>
      </c>
      <c r="IQ37" s="294">
        <v>2</v>
      </c>
      <c r="IR37" s="294">
        <v>0</v>
      </c>
      <c r="IS37" s="294">
        <v>1</v>
      </c>
      <c r="IT37" s="294">
        <v>1</v>
      </c>
      <c r="IU37" s="294">
        <v>2</v>
      </c>
      <c r="IV37" s="303">
        <v>0</v>
      </c>
      <c r="IW37" s="301">
        <v>3</v>
      </c>
      <c r="IX37" s="294">
        <v>2</v>
      </c>
      <c r="IY37" s="294">
        <v>0</v>
      </c>
      <c r="IZ37" s="294">
        <v>3</v>
      </c>
      <c r="JA37" s="294">
        <v>1</v>
      </c>
      <c r="JB37" s="294">
        <v>3</v>
      </c>
      <c r="JC37" s="294">
        <v>2</v>
      </c>
      <c r="JD37" s="294">
        <v>1</v>
      </c>
      <c r="JE37" s="294">
        <v>1</v>
      </c>
      <c r="JF37" s="294">
        <v>4</v>
      </c>
      <c r="JG37" s="294">
        <v>3</v>
      </c>
      <c r="JH37" s="303">
        <v>1</v>
      </c>
      <c r="JI37" s="301">
        <v>2</v>
      </c>
      <c r="JJ37" s="294">
        <v>0</v>
      </c>
      <c r="JK37" s="294"/>
      <c r="JL37" s="294"/>
      <c r="JM37" s="294"/>
      <c r="JN37" s="294"/>
      <c r="JO37" s="294"/>
      <c r="JP37" s="294"/>
      <c r="JQ37" s="294"/>
      <c r="JR37" s="294"/>
      <c r="JS37" s="294"/>
      <c r="JT37" s="303"/>
      <c r="JU37" s="301"/>
      <c r="JV37" s="294"/>
      <c r="JW37" s="294"/>
      <c r="JX37" s="294"/>
      <c r="JY37" s="294"/>
      <c r="JZ37" s="294"/>
      <c r="KA37" s="294"/>
      <c r="KB37" s="294"/>
      <c r="KC37" s="294"/>
      <c r="KD37" s="294"/>
      <c r="KE37" s="294"/>
      <c r="KF37" s="303"/>
      <c r="KG37" s="301"/>
      <c r="KH37" s="294"/>
      <c r="KI37" s="294"/>
      <c r="KJ37" s="294"/>
      <c r="KK37" s="294"/>
      <c r="KL37" s="294"/>
      <c r="KM37" s="294"/>
      <c r="KN37" s="294"/>
      <c r="KO37" s="294"/>
      <c r="KP37" s="294"/>
      <c r="KQ37" s="294"/>
      <c r="KR37" s="303"/>
      <c r="KS37" s="301"/>
      <c r="KT37" s="294"/>
      <c r="KU37" s="294"/>
      <c r="KV37" s="294"/>
      <c r="KW37" s="294"/>
      <c r="KX37" s="294"/>
      <c r="KY37" s="294"/>
      <c r="KZ37" s="294"/>
      <c r="LA37" s="294"/>
      <c r="LB37" s="294"/>
      <c r="LC37" s="294"/>
      <c r="LD37" s="303"/>
      <c r="LE37" s="301"/>
      <c r="LF37" s="294"/>
      <c r="LG37" s="294"/>
      <c r="LH37" s="294"/>
      <c r="LI37" s="294"/>
      <c r="LJ37" s="294"/>
      <c r="LK37" s="294"/>
      <c r="LL37" s="294"/>
      <c r="LM37" s="294"/>
      <c r="LN37" s="294"/>
      <c r="LO37" s="294"/>
      <c r="LP37" s="303"/>
      <c r="LQ37" s="301"/>
      <c r="LR37" s="294"/>
      <c r="LS37" s="294"/>
      <c r="LT37" s="294"/>
      <c r="LU37" s="294"/>
      <c r="LV37" s="294"/>
      <c r="LW37" s="294"/>
      <c r="LX37" s="294"/>
      <c r="LY37" s="294"/>
      <c r="LZ37" s="294"/>
      <c r="MA37" s="294"/>
      <c r="MB37" s="303"/>
      <c r="MC37" s="301"/>
      <c r="MD37" s="294"/>
      <c r="ME37" s="294"/>
      <c r="MF37" s="294"/>
      <c r="MG37" s="294"/>
      <c r="MH37" s="294"/>
      <c r="MI37" s="294"/>
      <c r="MJ37" s="294"/>
      <c r="MK37" s="294"/>
      <c r="ML37" s="294"/>
      <c r="MM37" s="294"/>
      <c r="MN37" s="303"/>
      <c r="MO37" s="301"/>
      <c r="MP37" s="294"/>
      <c r="MQ37" s="294"/>
      <c r="MR37" s="294"/>
      <c r="MS37" s="294"/>
      <c r="MT37" s="294"/>
      <c r="MU37" s="294"/>
      <c r="MV37" s="294"/>
      <c r="MW37" s="294"/>
      <c r="MX37" s="294"/>
      <c r="MY37" s="294"/>
      <c r="MZ37" s="303"/>
      <c r="NA37" s="301"/>
      <c r="NB37" s="294"/>
      <c r="NC37" s="294"/>
      <c r="ND37" s="294"/>
      <c r="NE37" s="294"/>
      <c r="NF37" s="294"/>
      <c r="NG37" s="294"/>
      <c r="NH37" s="294"/>
      <c r="NI37" s="294"/>
      <c r="NJ37" s="294"/>
      <c r="NK37" s="294"/>
      <c r="NL37" s="303"/>
      <c r="NM37" s="301"/>
      <c r="NN37" s="294"/>
      <c r="NO37" s="294"/>
      <c r="NP37" s="294"/>
      <c r="NQ37" s="294"/>
      <c r="NR37" s="294"/>
      <c r="NS37" s="294"/>
      <c r="NT37" s="294"/>
      <c r="NU37" s="294"/>
      <c r="NV37" s="294"/>
      <c r="NW37" s="294"/>
      <c r="NX37" s="303"/>
      <c r="NY37" s="301"/>
      <c r="NZ37" s="294"/>
      <c r="OA37" s="294"/>
      <c r="OB37" s="294"/>
      <c r="OC37" s="294"/>
      <c r="OD37" s="294"/>
      <c r="OE37" s="294"/>
      <c r="OF37" s="294"/>
      <c r="OG37" s="294"/>
      <c r="OH37" s="294"/>
      <c r="OI37" s="294"/>
      <c r="OJ37" s="303"/>
      <c r="OK37" s="301"/>
      <c r="OL37" s="294"/>
      <c r="OM37" s="294"/>
      <c r="ON37" s="294"/>
      <c r="OO37" s="294"/>
      <c r="OP37" s="294"/>
      <c r="OQ37" s="294"/>
      <c r="OR37" s="294"/>
      <c r="OS37" s="294"/>
      <c r="OT37" s="294"/>
      <c r="OU37" s="294"/>
      <c r="OV37" s="303"/>
      <c r="OW37" s="301"/>
      <c r="OX37" s="294"/>
      <c r="OY37" s="294"/>
      <c r="OZ37" s="294"/>
      <c r="PA37" s="294"/>
      <c r="PB37" s="294"/>
      <c r="PC37" s="294"/>
      <c r="PD37" s="294"/>
      <c r="PE37" s="294"/>
      <c r="PF37" s="294"/>
      <c r="PG37" s="294"/>
      <c r="PH37" s="303"/>
      <c r="PI37" s="301"/>
    </row>
    <row r="38" spans="2:425">
      <c r="B38" s="55" t="s">
        <v>130</v>
      </c>
      <c r="C38" s="88"/>
      <c r="D38" s="128" t="s">
        <v>23</v>
      </c>
      <c r="E38" s="294">
        <v>0</v>
      </c>
      <c r="F38" s="73">
        <v>2</v>
      </c>
      <c r="G38" s="73">
        <v>6</v>
      </c>
      <c r="H38" s="73">
        <v>9</v>
      </c>
      <c r="I38" s="73">
        <v>4</v>
      </c>
      <c r="J38" s="73">
        <v>3</v>
      </c>
      <c r="K38" s="73">
        <v>4</v>
      </c>
      <c r="L38" s="73">
        <v>4</v>
      </c>
      <c r="M38" s="73">
        <v>3</v>
      </c>
      <c r="N38" s="73">
        <v>0</v>
      </c>
      <c r="O38" s="73">
        <v>1</v>
      </c>
      <c r="P38" s="73">
        <v>7</v>
      </c>
      <c r="Q38" s="133">
        <v>2</v>
      </c>
      <c r="R38" s="76">
        <v>0</v>
      </c>
      <c r="S38" s="76">
        <v>3</v>
      </c>
      <c r="T38" s="76">
        <v>6</v>
      </c>
      <c r="U38" s="76">
        <v>3</v>
      </c>
      <c r="V38" s="76">
        <v>1</v>
      </c>
      <c r="W38" s="76">
        <v>2</v>
      </c>
      <c r="X38" s="76">
        <v>2</v>
      </c>
      <c r="Y38" s="76">
        <v>2</v>
      </c>
      <c r="Z38" s="76">
        <v>2</v>
      </c>
      <c r="AA38" s="76">
        <v>9</v>
      </c>
      <c r="AB38" s="76">
        <v>2</v>
      </c>
      <c r="AC38" s="134">
        <v>2</v>
      </c>
      <c r="AD38" s="294">
        <v>2</v>
      </c>
      <c r="AE38" s="294">
        <v>0</v>
      </c>
      <c r="AF38" s="294">
        <v>2</v>
      </c>
      <c r="AG38" s="294">
        <v>1</v>
      </c>
      <c r="AH38" s="294">
        <v>1</v>
      </c>
      <c r="AI38" s="294">
        <v>4</v>
      </c>
      <c r="AJ38" s="294">
        <v>1</v>
      </c>
      <c r="AK38" s="294">
        <v>6</v>
      </c>
      <c r="AL38" s="294">
        <v>4</v>
      </c>
      <c r="AM38" s="294">
        <v>2</v>
      </c>
      <c r="AN38" s="303">
        <v>3</v>
      </c>
      <c r="AO38" s="301">
        <v>2</v>
      </c>
      <c r="AP38" s="294">
        <v>0</v>
      </c>
      <c r="AQ38" s="294">
        <v>0</v>
      </c>
      <c r="AR38" s="294">
        <v>5</v>
      </c>
      <c r="AS38" s="294">
        <v>3</v>
      </c>
      <c r="AT38" s="294">
        <v>2</v>
      </c>
      <c r="AU38" s="294">
        <v>5</v>
      </c>
      <c r="AV38" s="294">
        <v>1</v>
      </c>
      <c r="AW38" s="294">
        <v>4</v>
      </c>
      <c r="AX38" s="294">
        <v>5</v>
      </c>
      <c r="AY38" s="294">
        <v>2</v>
      </c>
      <c r="AZ38" s="303">
        <v>1</v>
      </c>
      <c r="BA38" s="301">
        <v>2</v>
      </c>
      <c r="BB38" s="294">
        <v>0</v>
      </c>
      <c r="BC38" s="294"/>
      <c r="BD38" s="294">
        <v>4</v>
      </c>
      <c r="BE38" s="294">
        <v>2</v>
      </c>
      <c r="BF38" s="294">
        <v>1</v>
      </c>
      <c r="BG38" s="294">
        <v>3</v>
      </c>
      <c r="BH38" s="294">
        <v>0</v>
      </c>
      <c r="BI38" s="294"/>
      <c r="BJ38" s="294"/>
      <c r="BK38" s="294"/>
      <c r="BL38" s="303"/>
      <c r="BM38" s="301"/>
      <c r="BN38" s="294"/>
      <c r="BO38" s="294"/>
      <c r="BP38" s="294"/>
      <c r="BQ38" s="294"/>
      <c r="BR38" s="294"/>
      <c r="BS38" s="294"/>
      <c r="BT38" s="294"/>
      <c r="BU38" s="294"/>
      <c r="BV38" s="294"/>
      <c r="BW38" s="294"/>
      <c r="BX38" s="303"/>
      <c r="BY38" s="301"/>
      <c r="BZ38" s="294"/>
      <c r="CA38" s="294"/>
      <c r="CB38" s="294"/>
      <c r="CC38" s="294"/>
      <c r="CD38" s="294"/>
      <c r="CE38" s="294"/>
      <c r="CF38" s="294"/>
      <c r="CG38" s="294"/>
      <c r="CH38" s="294"/>
      <c r="CI38" s="294"/>
      <c r="CJ38" s="303"/>
      <c r="CK38" s="301"/>
      <c r="CL38" s="294"/>
      <c r="CM38" s="294"/>
      <c r="CN38" s="294"/>
      <c r="CO38" s="294"/>
      <c r="CP38" s="294"/>
      <c r="CQ38" s="294"/>
      <c r="CR38" s="294"/>
      <c r="CS38" s="294"/>
      <c r="CT38" s="294"/>
      <c r="CU38" s="294"/>
      <c r="CV38" s="303"/>
      <c r="CW38" s="301"/>
      <c r="CX38" s="294">
        <v>1</v>
      </c>
      <c r="CY38" s="294">
        <v>2</v>
      </c>
      <c r="CZ38" s="294">
        <v>3</v>
      </c>
      <c r="DA38" s="294">
        <v>8</v>
      </c>
      <c r="DB38" s="294">
        <v>8</v>
      </c>
      <c r="DC38" s="294">
        <v>0</v>
      </c>
      <c r="DD38" s="294">
        <v>7</v>
      </c>
      <c r="DE38" s="294">
        <v>8</v>
      </c>
      <c r="DF38" s="294">
        <v>3</v>
      </c>
      <c r="DG38" s="294">
        <v>8</v>
      </c>
      <c r="DH38" s="303">
        <v>1</v>
      </c>
      <c r="DI38" s="301">
        <v>5</v>
      </c>
      <c r="DJ38" s="294">
        <v>2</v>
      </c>
      <c r="DK38" s="294">
        <v>1</v>
      </c>
      <c r="DL38" s="294">
        <v>11</v>
      </c>
      <c r="DM38" s="294">
        <v>2</v>
      </c>
      <c r="DN38" s="294">
        <v>6</v>
      </c>
      <c r="DO38" s="294">
        <v>5</v>
      </c>
      <c r="DP38" s="294">
        <v>7</v>
      </c>
      <c r="DQ38" s="294">
        <v>6</v>
      </c>
      <c r="DR38" s="294">
        <v>4</v>
      </c>
      <c r="DS38" s="294">
        <v>4</v>
      </c>
      <c r="DT38" s="303">
        <v>0</v>
      </c>
      <c r="DU38" s="301">
        <v>2</v>
      </c>
      <c r="DV38" s="294">
        <v>5</v>
      </c>
      <c r="DW38" s="294">
        <v>2</v>
      </c>
      <c r="DX38" s="294">
        <v>10</v>
      </c>
      <c r="DY38" s="294">
        <v>5</v>
      </c>
      <c r="DZ38" s="294">
        <v>1</v>
      </c>
      <c r="EA38" s="294">
        <v>2</v>
      </c>
      <c r="EB38" s="294">
        <v>6</v>
      </c>
      <c r="EC38" s="294">
        <v>4</v>
      </c>
      <c r="ED38" s="294">
        <v>4</v>
      </c>
      <c r="EE38" s="294">
        <v>3</v>
      </c>
      <c r="EF38" s="303">
        <v>3</v>
      </c>
      <c r="EG38" s="301">
        <v>2</v>
      </c>
      <c r="EH38" s="294">
        <v>0</v>
      </c>
      <c r="EI38" s="294">
        <v>5</v>
      </c>
      <c r="EJ38" s="294">
        <v>5</v>
      </c>
      <c r="EK38" s="294">
        <v>4</v>
      </c>
      <c r="EL38" s="294">
        <v>2</v>
      </c>
      <c r="EM38" s="294">
        <v>1</v>
      </c>
      <c r="EN38" s="294">
        <v>2</v>
      </c>
      <c r="EO38" s="294">
        <v>6</v>
      </c>
      <c r="EP38" s="294">
        <v>4</v>
      </c>
      <c r="EQ38" s="294">
        <v>1</v>
      </c>
      <c r="ER38" s="303">
        <v>3</v>
      </c>
      <c r="ES38" s="301">
        <v>3</v>
      </c>
      <c r="ET38" s="294">
        <v>0</v>
      </c>
      <c r="EU38" s="294">
        <v>2</v>
      </c>
      <c r="EV38" s="294">
        <v>3</v>
      </c>
      <c r="EW38" s="294">
        <v>3</v>
      </c>
      <c r="EX38" s="294">
        <v>4</v>
      </c>
      <c r="EY38" s="294">
        <v>3</v>
      </c>
      <c r="EZ38" s="294">
        <v>2</v>
      </c>
      <c r="FA38" s="294">
        <v>5</v>
      </c>
      <c r="FB38" s="294">
        <v>0</v>
      </c>
      <c r="FC38" s="294">
        <v>0</v>
      </c>
      <c r="FD38" s="303">
        <v>0</v>
      </c>
      <c r="FE38" s="301">
        <v>5</v>
      </c>
      <c r="FF38" s="294">
        <v>4</v>
      </c>
      <c r="FG38" s="294">
        <v>4</v>
      </c>
      <c r="FH38" s="294">
        <v>1</v>
      </c>
      <c r="FI38" s="294">
        <v>5</v>
      </c>
      <c r="FJ38" s="294">
        <v>2</v>
      </c>
      <c r="FK38" s="294">
        <v>4</v>
      </c>
      <c r="FL38" s="294">
        <v>1</v>
      </c>
      <c r="FM38" s="294">
        <v>4</v>
      </c>
      <c r="FN38" s="294">
        <v>6</v>
      </c>
      <c r="FO38" s="294">
        <v>3</v>
      </c>
      <c r="FP38" s="303">
        <v>2</v>
      </c>
      <c r="FQ38" s="301">
        <v>4</v>
      </c>
      <c r="FR38" s="294">
        <v>3</v>
      </c>
      <c r="FS38" s="294">
        <v>3</v>
      </c>
      <c r="FT38" s="294">
        <v>5</v>
      </c>
      <c r="FU38" s="294">
        <v>2</v>
      </c>
      <c r="FV38" s="294">
        <v>3</v>
      </c>
      <c r="FW38" s="294">
        <v>2</v>
      </c>
      <c r="FX38" s="294">
        <v>6</v>
      </c>
      <c r="FY38" s="294">
        <v>3</v>
      </c>
      <c r="FZ38" s="294">
        <v>1</v>
      </c>
      <c r="GA38" s="294">
        <v>0</v>
      </c>
      <c r="GB38" s="303">
        <v>1</v>
      </c>
      <c r="GC38" s="301">
        <v>3</v>
      </c>
      <c r="GD38" s="294">
        <v>0</v>
      </c>
      <c r="GE38" s="294">
        <v>1</v>
      </c>
      <c r="GF38" s="294">
        <v>7</v>
      </c>
      <c r="GG38" s="294">
        <v>3</v>
      </c>
      <c r="GH38" s="294">
        <v>4</v>
      </c>
      <c r="GI38" s="294">
        <v>2</v>
      </c>
      <c r="GJ38" s="294">
        <v>4</v>
      </c>
      <c r="GK38" s="294">
        <v>6</v>
      </c>
      <c r="GL38" s="294">
        <v>1</v>
      </c>
      <c r="GM38" s="294">
        <v>2</v>
      </c>
      <c r="GN38" s="303">
        <v>2</v>
      </c>
      <c r="GO38" s="301">
        <v>2</v>
      </c>
      <c r="GP38" s="294">
        <v>2</v>
      </c>
      <c r="GQ38" s="294">
        <v>5</v>
      </c>
      <c r="GR38" s="294">
        <v>3</v>
      </c>
      <c r="GS38" s="294">
        <v>4</v>
      </c>
      <c r="GT38" s="294">
        <v>5</v>
      </c>
      <c r="GU38" s="294">
        <v>3</v>
      </c>
      <c r="GV38" s="294">
        <v>4</v>
      </c>
      <c r="GW38" s="294">
        <v>6</v>
      </c>
      <c r="GX38" s="294">
        <v>2</v>
      </c>
      <c r="GY38" s="294">
        <v>1</v>
      </c>
      <c r="GZ38" s="303">
        <v>5</v>
      </c>
      <c r="HA38" s="301">
        <v>5</v>
      </c>
      <c r="HB38" s="294">
        <v>1</v>
      </c>
      <c r="HC38" s="294">
        <v>3</v>
      </c>
      <c r="HD38" s="294">
        <v>7</v>
      </c>
      <c r="HE38" s="294">
        <v>4</v>
      </c>
      <c r="HF38" s="294">
        <v>2</v>
      </c>
      <c r="HG38" s="294">
        <v>2</v>
      </c>
      <c r="HH38" s="294">
        <v>2</v>
      </c>
      <c r="HI38" s="294">
        <v>6</v>
      </c>
      <c r="HJ38" s="294">
        <v>2</v>
      </c>
      <c r="HK38" s="294">
        <v>3</v>
      </c>
      <c r="HL38" s="303">
        <v>3</v>
      </c>
      <c r="HM38" s="301">
        <v>0</v>
      </c>
      <c r="HN38" s="294">
        <v>6</v>
      </c>
      <c r="HO38" s="294">
        <v>0</v>
      </c>
      <c r="HP38" s="294">
        <v>4</v>
      </c>
      <c r="HQ38" s="294">
        <v>4</v>
      </c>
      <c r="HR38" s="294">
        <v>2</v>
      </c>
      <c r="HS38" s="294">
        <v>2</v>
      </c>
      <c r="HT38" s="294">
        <v>4</v>
      </c>
      <c r="HU38" s="294">
        <v>7</v>
      </c>
      <c r="HV38" s="294">
        <v>4</v>
      </c>
      <c r="HW38" s="294">
        <v>1</v>
      </c>
      <c r="HX38" s="303">
        <v>2</v>
      </c>
      <c r="HY38" s="301">
        <v>1</v>
      </c>
      <c r="HZ38" s="294">
        <v>0</v>
      </c>
      <c r="IA38" s="294">
        <v>1</v>
      </c>
      <c r="IB38" s="294">
        <v>9</v>
      </c>
      <c r="IC38" s="294">
        <v>3</v>
      </c>
      <c r="ID38" s="294">
        <v>4</v>
      </c>
      <c r="IE38" s="294">
        <v>1</v>
      </c>
      <c r="IF38" s="294">
        <v>2</v>
      </c>
      <c r="IG38" s="294">
        <v>3</v>
      </c>
      <c r="IH38" s="294">
        <v>3</v>
      </c>
      <c r="II38" s="294">
        <v>0</v>
      </c>
      <c r="IJ38" s="303">
        <v>3</v>
      </c>
      <c r="IK38" s="301">
        <v>1</v>
      </c>
      <c r="IL38" s="294">
        <v>2</v>
      </c>
      <c r="IM38" s="294">
        <v>2</v>
      </c>
      <c r="IN38" s="294">
        <v>3</v>
      </c>
      <c r="IO38" s="294">
        <v>2</v>
      </c>
      <c r="IP38" s="294">
        <v>4</v>
      </c>
      <c r="IQ38" s="294">
        <v>4</v>
      </c>
      <c r="IR38" s="294">
        <v>3</v>
      </c>
      <c r="IS38" s="294">
        <v>0</v>
      </c>
      <c r="IT38" s="294">
        <v>2</v>
      </c>
      <c r="IU38" s="294">
        <v>1</v>
      </c>
      <c r="IV38" s="303">
        <v>1</v>
      </c>
      <c r="IW38" s="301">
        <v>0</v>
      </c>
      <c r="IX38" s="294">
        <v>3</v>
      </c>
      <c r="IY38" s="294">
        <v>3</v>
      </c>
      <c r="IZ38" s="294">
        <v>2</v>
      </c>
      <c r="JA38" s="294">
        <v>1</v>
      </c>
      <c r="JB38" s="294">
        <v>3</v>
      </c>
      <c r="JC38" s="294">
        <v>2</v>
      </c>
      <c r="JD38" s="294">
        <v>3</v>
      </c>
      <c r="JE38" s="294">
        <v>3</v>
      </c>
      <c r="JF38" s="294">
        <v>2</v>
      </c>
      <c r="JG38" s="294">
        <v>1</v>
      </c>
      <c r="JH38" s="303">
        <v>2</v>
      </c>
      <c r="JI38" s="301">
        <v>1</v>
      </c>
      <c r="JJ38" s="294">
        <v>0</v>
      </c>
      <c r="JK38" s="294"/>
      <c r="JL38" s="294"/>
      <c r="JM38" s="294"/>
      <c r="JN38" s="294"/>
      <c r="JO38" s="294"/>
      <c r="JP38" s="294"/>
      <c r="JQ38" s="294"/>
      <c r="JR38" s="294"/>
      <c r="JS38" s="294"/>
      <c r="JT38" s="303"/>
      <c r="JU38" s="301"/>
      <c r="JV38" s="294"/>
      <c r="JW38" s="294"/>
      <c r="JX38" s="294"/>
      <c r="JY38" s="294"/>
      <c r="JZ38" s="294"/>
      <c r="KA38" s="294"/>
      <c r="KB38" s="294"/>
      <c r="KC38" s="294"/>
      <c r="KD38" s="294"/>
      <c r="KE38" s="294"/>
      <c r="KF38" s="303"/>
      <c r="KG38" s="301"/>
      <c r="KH38" s="294"/>
      <c r="KI38" s="294"/>
      <c r="KJ38" s="294"/>
      <c r="KK38" s="294"/>
      <c r="KL38" s="294"/>
      <c r="KM38" s="294"/>
      <c r="KN38" s="294"/>
      <c r="KO38" s="294"/>
      <c r="KP38" s="294"/>
      <c r="KQ38" s="294"/>
      <c r="KR38" s="303"/>
      <c r="KS38" s="301"/>
      <c r="KT38" s="294"/>
      <c r="KU38" s="294"/>
      <c r="KV38" s="294"/>
      <c r="KW38" s="294"/>
      <c r="KX38" s="294"/>
      <c r="KY38" s="294"/>
      <c r="KZ38" s="294"/>
      <c r="LA38" s="294"/>
      <c r="LB38" s="294"/>
      <c r="LC38" s="294"/>
      <c r="LD38" s="303"/>
      <c r="LE38" s="301"/>
      <c r="LF38" s="294"/>
      <c r="LG38" s="294"/>
      <c r="LH38" s="294"/>
      <c r="LI38" s="294"/>
      <c r="LJ38" s="294"/>
      <c r="LK38" s="294"/>
      <c r="LL38" s="294"/>
      <c r="LM38" s="294"/>
      <c r="LN38" s="294"/>
      <c r="LO38" s="294"/>
      <c r="LP38" s="303"/>
      <c r="LQ38" s="301"/>
      <c r="LR38" s="294"/>
      <c r="LS38" s="294"/>
      <c r="LT38" s="294"/>
      <c r="LU38" s="294"/>
      <c r="LV38" s="294"/>
      <c r="LW38" s="294"/>
      <c r="LX38" s="294"/>
      <c r="LY38" s="294"/>
      <c r="LZ38" s="294"/>
      <c r="MA38" s="294"/>
      <c r="MB38" s="303"/>
      <c r="MC38" s="301"/>
      <c r="MD38" s="294"/>
      <c r="ME38" s="294"/>
      <c r="MF38" s="294"/>
      <c r="MG38" s="294"/>
      <c r="MH38" s="294"/>
      <c r="MI38" s="294"/>
      <c r="MJ38" s="294"/>
      <c r="MK38" s="294"/>
      <c r="ML38" s="294"/>
      <c r="MM38" s="294"/>
      <c r="MN38" s="303"/>
      <c r="MO38" s="301"/>
      <c r="MP38" s="294"/>
      <c r="MQ38" s="294"/>
      <c r="MR38" s="294"/>
      <c r="MS38" s="294"/>
      <c r="MT38" s="294"/>
      <c r="MU38" s="294"/>
      <c r="MV38" s="294"/>
      <c r="MW38" s="294"/>
      <c r="MX38" s="294"/>
      <c r="MY38" s="294"/>
      <c r="MZ38" s="303"/>
      <c r="NA38" s="301"/>
      <c r="NB38" s="294"/>
      <c r="NC38" s="294"/>
      <c r="ND38" s="294"/>
      <c r="NE38" s="294"/>
      <c r="NF38" s="294"/>
      <c r="NG38" s="294"/>
      <c r="NH38" s="294"/>
      <c r="NI38" s="294"/>
      <c r="NJ38" s="294"/>
      <c r="NK38" s="294"/>
      <c r="NL38" s="303"/>
      <c r="NM38" s="301"/>
      <c r="NN38" s="294"/>
      <c r="NO38" s="294"/>
      <c r="NP38" s="294"/>
      <c r="NQ38" s="294"/>
      <c r="NR38" s="294"/>
      <c r="NS38" s="294"/>
      <c r="NT38" s="294"/>
      <c r="NU38" s="294"/>
      <c r="NV38" s="294"/>
      <c r="NW38" s="294"/>
      <c r="NX38" s="303"/>
      <c r="NY38" s="301"/>
      <c r="NZ38" s="294"/>
      <c r="OA38" s="294"/>
      <c r="OB38" s="294"/>
      <c r="OC38" s="294"/>
      <c r="OD38" s="294"/>
      <c r="OE38" s="294"/>
      <c r="OF38" s="294"/>
      <c r="OG38" s="294"/>
      <c r="OH38" s="294"/>
      <c r="OI38" s="294"/>
      <c r="OJ38" s="303"/>
      <c r="OK38" s="301"/>
      <c r="OL38" s="294"/>
      <c r="OM38" s="294"/>
      <c r="ON38" s="294"/>
      <c r="OO38" s="294"/>
      <c r="OP38" s="294"/>
      <c r="OQ38" s="294"/>
      <c r="OR38" s="294"/>
      <c r="OS38" s="294"/>
      <c r="OT38" s="294"/>
      <c r="OU38" s="294"/>
      <c r="OV38" s="303"/>
      <c r="OW38" s="301"/>
      <c r="OX38" s="294"/>
      <c r="OY38" s="294"/>
      <c r="OZ38" s="294"/>
      <c r="PA38" s="294"/>
      <c r="PB38" s="294"/>
      <c r="PC38" s="294"/>
      <c r="PD38" s="294"/>
      <c r="PE38" s="294"/>
      <c r="PF38" s="294"/>
      <c r="PG38" s="294"/>
      <c r="PH38" s="303"/>
      <c r="PI38" s="301"/>
    </row>
    <row r="39" spans="2:425">
      <c r="B39" s="55"/>
      <c r="C39" s="70"/>
      <c r="D39" s="128" t="s">
        <v>24</v>
      </c>
      <c r="E39" s="294">
        <v>3</v>
      </c>
      <c r="F39" s="73">
        <v>4</v>
      </c>
      <c r="G39" s="73">
        <v>1</v>
      </c>
      <c r="H39" s="73">
        <v>7</v>
      </c>
      <c r="I39" s="73">
        <v>5</v>
      </c>
      <c r="J39" s="73">
        <v>7</v>
      </c>
      <c r="K39" s="73">
        <v>4</v>
      </c>
      <c r="L39" s="73">
        <v>1</v>
      </c>
      <c r="M39" s="73">
        <v>1</v>
      </c>
      <c r="N39" s="73">
        <v>3</v>
      </c>
      <c r="O39" s="73">
        <v>4</v>
      </c>
      <c r="P39" s="73">
        <v>2</v>
      </c>
      <c r="Q39" s="133">
        <v>3</v>
      </c>
      <c r="R39" s="76">
        <v>4</v>
      </c>
      <c r="S39" s="76">
        <v>5</v>
      </c>
      <c r="T39" s="76">
        <v>9</v>
      </c>
      <c r="U39" s="76">
        <v>3</v>
      </c>
      <c r="V39" s="76">
        <v>5</v>
      </c>
      <c r="W39" s="76">
        <v>4</v>
      </c>
      <c r="X39" s="76">
        <v>7</v>
      </c>
      <c r="Y39" s="76">
        <v>3</v>
      </c>
      <c r="Z39" s="76">
        <v>6</v>
      </c>
      <c r="AA39" s="76">
        <v>9</v>
      </c>
      <c r="AB39" s="76">
        <v>5</v>
      </c>
      <c r="AC39" s="134">
        <v>3</v>
      </c>
      <c r="AD39" s="294">
        <v>1</v>
      </c>
      <c r="AE39" s="294">
        <v>5</v>
      </c>
      <c r="AF39" s="294">
        <v>12</v>
      </c>
      <c r="AG39" s="294">
        <v>4</v>
      </c>
      <c r="AH39" s="294">
        <v>3</v>
      </c>
      <c r="AI39" s="294">
        <v>3</v>
      </c>
      <c r="AJ39" s="294">
        <v>4</v>
      </c>
      <c r="AK39" s="294">
        <v>5</v>
      </c>
      <c r="AL39" s="294">
        <v>3</v>
      </c>
      <c r="AM39" s="294">
        <v>5</v>
      </c>
      <c r="AN39" s="303">
        <v>8</v>
      </c>
      <c r="AO39" s="301">
        <v>1</v>
      </c>
      <c r="AP39" s="294">
        <v>7</v>
      </c>
      <c r="AQ39" s="294">
        <v>8</v>
      </c>
      <c r="AR39" s="294">
        <v>17</v>
      </c>
      <c r="AS39" s="294">
        <v>2</v>
      </c>
      <c r="AT39" s="294">
        <v>4</v>
      </c>
      <c r="AU39" s="294">
        <v>3</v>
      </c>
      <c r="AV39" s="294">
        <v>4</v>
      </c>
      <c r="AW39" s="294">
        <v>0</v>
      </c>
      <c r="AX39" s="294">
        <v>3</v>
      </c>
      <c r="AY39" s="294">
        <v>3</v>
      </c>
      <c r="AZ39" s="303">
        <v>7</v>
      </c>
      <c r="BA39" s="301">
        <v>2</v>
      </c>
      <c r="BB39" s="294">
        <v>3</v>
      </c>
      <c r="BC39" s="294">
        <v>1</v>
      </c>
      <c r="BD39" s="294">
        <v>21</v>
      </c>
      <c r="BE39" s="294">
        <v>6</v>
      </c>
      <c r="BF39" s="294">
        <v>5</v>
      </c>
      <c r="BG39" s="294">
        <v>0</v>
      </c>
      <c r="BH39" s="294">
        <v>4</v>
      </c>
      <c r="BI39" s="294"/>
      <c r="BJ39" s="294"/>
      <c r="BK39" s="294"/>
      <c r="BL39" s="303"/>
      <c r="BM39" s="301"/>
      <c r="BN39" s="294"/>
      <c r="BO39" s="294"/>
      <c r="BP39" s="294"/>
      <c r="BQ39" s="294"/>
      <c r="BR39" s="294"/>
      <c r="BS39" s="294"/>
      <c r="BT39" s="294"/>
      <c r="BU39" s="294"/>
      <c r="BV39" s="294"/>
      <c r="BW39" s="294"/>
      <c r="BX39" s="303"/>
      <c r="BY39" s="301"/>
      <c r="BZ39" s="294"/>
      <c r="CA39" s="294"/>
      <c r="CB39" s="294"/>
      <c r="CC39" s="294"/>
      <c r="CD39" s="294"/>
      <c r="CE39" s="294"/>
      <c r="CF39" s="294"/>
      <c r="CG39" s="294"/>
      <c r="CH39" s="294"/>
      <c r="CI39" s="294"/>
      <c r="CJ39" s="303"/>
      <c r="CK39" s="301"/>
      <c r="CL39" s="294"/>
      <c r="CM39" s="294"/>
      <c r="CN39" s="294"/>
      <c r="CO39" s="294"/>
      <c r="CP39" s="294"/>
      <c r="CQ39" s="294"/>
      <c r="CR39" s="294"/>
      <c r="CS39" s="294"/>
      <c r="CT39" s="294"/>
      <c r="CU39" s="294"/>
      <c r="CV39" s="303"/>
      <c r="CW39" s="301"/>
      <c r="CX39" s="294">
        <v>5</v>
      </c>
      <c r="CY39" s="294">
        <v>5</v>
      </c>
      <c r="CZ39" s="294">
        <v>12</v>
      </c>
      <c r="DA39" s="294">
        <v>6</v>
      </c>
      <c r="DB39" s="294">
        <v>3</v>
      </c>
      <c r="DC39" s="294">
        <v>4</v>
      </c>
      <c r="DD39" s="294">
        <v>5</v>
      </c>
      <c r="DE39" s="294">
        <v>1</v>
      </c>
      <c r="DF39" s="294">
        <v>3</v>
      </c>
      <c r="DG39" s="294">
        <v>5</v>
      </c>
      <c r="DH39" s="303">
        <v>1</v>
      </c>
      <c r="DI39" s="301">
        <v>1</v>
      </c>
      <c r="DJ39" s="294">
        <v>5</v>
      </c>
      <c r="DK39" s="294">
        <v>6</v>
      </c>
      <c r="DL39" s="294">
        <v>15</v>
      </c>
      <c r="DM39" s="294">
        <v>2</v>
      </c>
      <c r="DN39" s="294">
        <v>3</v>
      </c>
      <c r="DO39" s="294">
        <v>8</v>
      </c>
      <c r="DP39" s="294">
        <v>3</v>
      </c>
      <c r="DQ39" s="294">
        <v>4</v>
      </c>
      <c r="DR39" s="294">
        <v>7</v>
      </c>
      <c r="DS39" s="294">
        <v>6</v>
      </c>
      <c r="DT39" s="303">
        <v>6</v>
      </c>
      <c r="DU39" s="301">
        <v>5</v>
      </c>
      <c r="DV39" s="294">
        <v>4</v>
      </c>
      <c r="DW39" s="294">
        <v>6</v>
      </c>
      <c r="DX39" s="294">
        <v>12</v>
      </c>
      <c r="DY39" s="294">
        <v>2</v>
      </c>
      <c r="DZ39" s="294">
        <v>3</v>
      </c>
      <c r="EA39" s="294">
        <v>6</v>
      </c>
      <c r="EB39" s="294">
        <v>8</v>
      </c>
      <c r="EC39" s="294">
        <v>6</v>
      </c>
      <c r="ED39" s="294">
        <v>5</v>
      </c>
      <c r="EE39" s="294">
        <v>5</v>
      </c>
      <c r="EF39" s="303">
        <v>10</v>
      </c>
      <c r="EG39" s="301">
        <v>5</v>
      </c>
      <c r="EH39" s="294">
        <v>5</v>
      </c>
      <c r="EI39" s="294">
        <v>11</v>
      </c>
      <c r="EJ39" s="294">
        <v>13</v>
      </c>
      <c r="EK39" s="294">
        <v>5</v>
      </c>
      <c r="EL39" s="294">
        <v>6</v>
      </c>
      <c r="EM39" s="294">
        <v>3</v>
      </c>
      <c r="EN39" s="294">
        <v>5</v>
      </c>
      <c r="EO39" s="294">
        <v>5</v>
      </c>
      <c r="EP39" s="294">
        <v>7</v>
      </c>
      <c r="EQ39" s="294">
        <v>6</v>
      </c>
      <c r="ER39" s="303">
        <v>11</v>
      </c>
      <c r="ES39" s="301">
        <v>8</v>
      </c>
      <c r="ET39" s="294">
        <v>4</v>
      </c>
      <c r="EU39" s="294">
        <v>9</v>
      </c>
      <c r="EV39" s="294">
        <v>15</v>
      </c>
      <c r="EW39" s="294">
        <v>7</v>
      </c>
      <c r="EX39" s="294">
        <v>3</v>
      </c>
      <c r="EY39" s="294">
        <v>7</v>
      </c>
      <c r="EZ39" s="294">
        <v>5</v>
      </c>
      <c r="FA39" s="294">
        <v>4</v>
      </c>
      <c r="FB39" s="294">
        <v>3</v>
      </c>
      <c r="FC39" s="294">
        <v>7</v>
      </c>
      <c r="FD39" s="303">
        <v>9</v>
      </c>
      <c r="FE39" s="301">
        <v>5</v>
      </c>
      <c r="FF39" s="294">
        <v>3</v>
      </c>
      <c r="FG39" s="294">
        <v>3</v>
      </c>
      <c r="FH39" s="294">
        <v>11</v>
      </c>
      <c r="FI39" s="294">
        <v>17</v>
      </c>
      <c r="FJ39" s="294">
        <v>4</v>
      </c>
      <c r="FK39" s="294">
        <v>4</v>
      </c>
      <c r="FL39" s="294">
        <v>5</v>
      </c>
      <c r="FM39" s="294">
        <v>4</v>
      </c>
      <c r="FN39" s="294">
        <v>1</v>
      </c>
      <c r="FO39" s="294">
        <v>5</v>
      </c>
      <c r="FP39" s="303">
        <v>7</v>
      </c>
      <c r="FQ39" s="301">
        <v>7</v>
      </c>
      <c r="FR39" s="294">
        <v>8</v>
      </c>
      <c r="FS39" s="294">
        <v>7</v>
      </c>
      <c r="FT39" s="294">
        <v>18</v>
      </c>
      <c r="FU39" s="294">
        <v>6</v>
      </c>
      <c r="FV39" s="294">
        <v>4</v>
      </c>
      <c r="FW39" s="294">
        <v>7</v>
      </c>
      <c r="FX39" s="294">
        <v>6</v>
      </c>
      <c r="FY39" s="294">
        <v>6</v>
      </c>
      <c r="FZ39" s="294">
        <v>4</v>
      </c>
      <c r="GA39" s="294">
        <v>9</v>
      </c>
      <c r="GB39" s="303">
        <v>7</v>
      </c>
      <c r="GC39" s="301">
        <v>7</v>
      </c>
      <c r="GD39" s="294">
        <v>8</v>
      </c>
      <c r="GE39" s="294">
        <v>12</v>
      </c>
      <c r="GF39" s="294">
        <v>17</v>
      </c>
      <c r="GG39" s="294">
        <v>6</v>
      </c>
      <c r="GH39" s="294">
        <v>6</v>
      </c>
      <c r="GI39" s="294">
        <v>6</v>
      </c>
      <c r="GJ39" s="294">
        <v>3</v>
      </c>
      <c r="GK39" s="294">
        <v>6</v>
      </c>
      <c r="GL39" s="294">
        <v>8</v>
      </c>
      <c r="GM39" s="294">
        <v>4</v>
      </c>
      <c r="GN39" s="303">
        <v>3</v>
      </c>
      <c r="GO39" s="301">
        <v>6</v>
      </c>
      <c r="GP39" s="294">
        <v>7</v>
      </c>
      <c r="GQ39" s="294">
        <v>6</v>
      </c>
      <c r="GR39" s="294">
        <v>22</v>
      </c>
      <c r="GS39" s="294">
        <v>5</v>
      </c>
      <c r="GT39" s="294">
        <v>2</v>
      </c>
      <c r="GU39" s="294">
        <v>3</v>
      </c>
      <c r="GV39" s="294">
        <v>13</v>
      </c>
      <c r="GW39" s="294">
        <v>2</v>
      </c>
      <c r="GX39" s="294">
        <v>3</v>
      </c>
      <c r="GY39" s="294">
        <v>5</v>
      </c>
      <c r="GZ39" s="303">
        <v>7</v>
      </c>
      <c r="HA39" s="301">
        <v>7</v>
      </c>
      <c r="HB39" s="294">
        <v>4</v>
      </c>
      <c r="HC39" s="294">
        <v>6</v>
      </c>
      <c r="HD39" s="294">
        <v>15</v>
      </c>
      <c r="HE39" s="294">
        <v>9</v>
      </c>
      <c r="HF39" s="294">
        <v>5</v>
      </c>
      <c r="HG39" s="294">
        <v>7</v>
      </c>
      <c r="HH39" s="294">
        <v>2</v>
      </c>
      <c r="HI39" s="294">
        <v>4</v>
      </c>
      <c r="HJ39" s="294">
        <v>5</v>
      </c>
      <c r="HK39" s="294">
        <v>3</v>
      </c>
      <c r="HL39" s="303">
        <v>5</v>
      </c>
      <c r="HM39" s="301">
        <v>6</v>
      </c>
      <c r="HN39" s="294">
        <v>5</v>
      </c>
      <c r="HO39" s="294">
        <v>4</v>
      </c>
      <c r="HP39" s="294">
        <v>21</v>
      </c>
      <c r="HQ39" s="294">
        <v>6</v>
      </c>
      <c r="HR39" s="294">
        <v>8</v>
      </c>
      <c r="HS39" s="294">
        <v>8</v>
      </c>
      <c r="HT39" s="294">
        <v>5</v>
      </c>
      <c r="HU39" s="294">
        <v>4</v>
      </c>
      <c r="HV39" s="294">
        <v>5</v>
      </c>
      <c r="HW39" s="294">
        <v>7</v>
      </c>
      <c r="HX39" s="303">
        <v>5</v>
      </c>
      <c r="HY39" s="301">
        <v>6</v>
      </c>
      <c r="HZ39" s="294">
        <v>5</v>
      </c>
      <c r="IA39" s="294">
        <v>10</v>
      </c>
      <c r="IB39" s="294">
        <v>15</v>
      </c>
      <c r="IC39" s="294">
        <v>6</v>
      </c>
      <c r="ID39" s="294">
        <v>4</v>
      </c>
      <c r="IE39" s="294">
        <v>4</v>
      </c>
      <c r="IF39" s="294">
        <v>7</v>
      </c>
      <c r="IG39" s="294">
        <v>4</v>
      </c>
      <c r="IH39" s="294">
        <v>11</v>
      </c>
      <c r="II39" s="294">
        <v>3</v>
      </c>
      <c r="IJ39" s="303">
        <v>3</v>
      </c>
      <c r="IK39" s="301">
        <v>3</v>
      </c>
      <c r="IL39" s="294">
        <v>6</v>
      </c>
      <c r="IM39" s="294">
        <v>9</v>
      </c>
      <c r="IN39" s="294">
        <v>14</v>
      </c>
      <c r="IO39" s="294">
        <v>3</v>
      </c>
      <c r="IP39" s="294">
        <v>2</v>
      </c>
      <c r="IQ39" s="294">
        <v>5</v>
      </c>
      <c r="IR39" s="294">
        <v>4</v>
      </c>
      <c r="IS39" s="294">
        <v>3</v>
      </c>
      <c r="IT39" s="294">
        <v>8</v>
      </c>
      <c r="IU39" s="294">
        <v>1</v>
      </c>
      <c r="IV39" s="303">
        <v>7</v>
      </c>
      <c r="IW39" s="301">
        <v>5</v>
      </c>
      <c r="IX39" s="294">
        <v>3</v>
      </c>
      <c r="IY39" s="294">
        <v>5</v>
      </c>
      <c r="IZ39" s="294">
        <v>19</v>
      </c>
      <c r="JA39" s="294">
        <v>1</v>
      </c>
      <c r="JB39" s="294">
        <v>4</v>
      </c>
      <c r="JC39" s="294">
        <v>3</v>
      </c>
      <c r="JD39" s="294">
        <v>3</v>
      </c>
      <c r="JE39" s="294">
        <v>3</v>
      </c>
      <c r="JF39" s="294">
        <v>2</v>
      </c>
      <c r="JG39" s="294">
        <v>7</v>
      </c>
      <c r="JH39" s="303">
        <v>2</v>
      </c>
      <c r="JI39" s="301">
        <v>2</v>
      </c>
      <c r="JJ39" s="294">
        <v>3</v>
      </c>
      <c r="JK39" s="294"/>
      <c r="JL39" s="294"/>
      <c r="JM39" s="294"/>
      <c r="JN39" s="294"/>
      <c r="JO39" s="294"/>
      <c r="JP39" s="294"/>
      <c r="JQ39" s="294"/>
      <c r="JR39" s="294"/>
      <c r="JS39" s="294"/>
      <c r="JT39" s="303"/>
      <c r="JU39" s="301"/>
      <c r="JV39" s="294"/>
      <c r="JW39" s="294"/>
      <c r="JX39" s="294"/>
      <c r="JY39" s="294"/>
      <c r="JZ39" s="294"/>
      <c r="KA39" s="294"/>
      <c r="KB39" s="294"/>
      <c r="KC39" s="294"/>
      <c r="KD39" s="294"/>
      <c r="KE39" s="294"/>
      <c r="KF39" s="303"/>
      <c r="KG39" s="301"/>
      <c r="KH39" s="294"/>
      <c r="KI39" s="294"/>
      <c r="KJ39" s="294"/>
      <c r="KK39" s="294"/>
      <c r="KL39" s="294"/>
      <c r="KM39" s="294"/>
      <c r="KN39" s="294"/>
      <c r="KO39" s="294"/>
      <c r="KP39" s="294"/>
      <c r="KQ39" s="294"/>
      <c r="KR39" s="303"/>
      <c r="KS39" s="301"/>
      <c r="KT39" s="294"/>
      <c r="KU39" s="294"/>
      <c r="KV39" s="294"/>
      <c r="KW39" s="294"/>
      <c r="KX39" s="294"/>
      <c r="KY39" s="294"/>
      <c r="KZ39" s="294"/>
      <c r="LA39" s="294"/>
      <c r="LB39" s="294"/>
      <c r="LC39" s="294"/>
      <c r="LD39" s="303"/>
      <c r="LE39" s="301"/>
      <c r="LF39" s="294"/>
      <c r="LG39" s="294"/>
      <c r="LH39" s="294"/>
      <c r="LI39" s="294"/>
      <c r="LJ39" s="294"/>
      <c r="LK39" s="294"/>
      <c r="LL39" s="294"/>
      <c r="LM39" s="294"/>
      <c r="LN39" s="294"/>
      <c r="LO39" s="294"/>
      <c r="LP39" s="303"/>
      <c r="LQ39" s="301"/>
      <c r="LR39" s="294"/>
      <c r="LS39" s="294"/>
      <c r="LT39" s="294"/>
      <c r="LU39" s="294"/>
      <c r="LV39" s="294"/>
      <c r="LW39" s="294"/>
      <c r="LX39" s="294"/>
      <c r="LY39" s="294"/>
      <c r="LZ39" s="294"/>
      <c r="MA39" s="294"/>
      <c r="MB39" s="303"/>
      <c r="MC39" s="301"/>
      <c r="MD39" s="294"/>
      <c r="ME39" s="294"/>
      <c r="MF39" s="294"/>
      <c r="MG39" s="294"/>
      <c r="MH39" s="294"/>
      <c r="MI39" s="294"/>
      <c r="MJ39" s="294"/>
      <c r="MK39" s="294"/>
      <c r="ML39" s="294"/>
      <c r="MM39" s="294"/>
      <c r="MN39" s="303"/>
      <c r="MO39" s="301"/>
      <c r="MP39" s="294"/>
      <c r="MQ39" s="294"/>
      <c r="MR39" s="294"/>
      <c r="MS39" s="294"/>
      <c r="MT39" s="294"/>
      <c r="MU39" s="294"/>
      <c r="MV39" s="294"/>
      <c r="MW39" s="294"/>
      <c r="MX39" s="294"/>
      <c r="MY39" s="294"/>
      <c r="MZ39" s="303"/>
      <c r="NA39" s="301"/>
      <c r="NB39" s="294"/>
      <c r="NC39" s="294"/>
      <c r="ND39" s="294"/>
      <c r="NE39" s="294"/>
      <c r="NF39" s="294"/>
      <c r="NG39" s="294"/>
      <c r="NH39" s="294"/>
      <c r="NI39" s="294"/>
      <c r="NJ39" s="294"/>
      <c r="NK39" s="294"/>
      <c r="NL39" s="303"/>
      <c r="NM39" s="301"/>
      <c r="NN39" s="294"/>
      <c r="NO39" s="294"/>
      <c r="NP39" s="294"/>
      <c r="NQ39" s="294"/>
      <c r="NR39" s="294"/>
      <c r="NS39" s="294"/>
      <c r="NT39" s="294"/>
      <c r="NU39" s="294"/>
      <c r="NV39" s="294"/>
      <c r="NW39" s="294"/>
      <c r="NX39" s="303"/>
      <c r="NY39" s="301"/>
      <c r="NZ39" s="294"/>
      <c r="OA39" s="294"/>
      <c r="OB39" s="294"/>
      <c r="OC39" s="294"/>
      <c r="OD39" s="294"/>
      <c r="OE39" s="294"/>
      <c r="OF39" s="294"/>
      <c r="OG39" s="294"/>
      <c r="OH39" s="294"/>
      <c r="OI39" s="294"/>
      <c r="OJ39" s="303"/>
      <c r="OK39" s="301"/>
      <c r="OL39" s="294"/>
      <c r="OM39" s="294"/>
      <c r="ON39" s="294"/>
      <c r="OO39" s="294"/>
      <c r="OP39" s="294"/>
      <c r="OQ39" s="294"/>
      <c r="OR39" s="294"/>
      <c r="OS39" s="294"/>
      <c r="OT39" s="294"/>
      <c r="OU39" s="294"/>
      <c r="OV39" s="303"/>
      <c r="OW39" s="301"/>
      <c r="OX39" s="294"/>
      <c r="OY39" s="294"/>
      <c r="OZ39" s="294"/>
      <c r="PA39" s="294"/>
      <c r="PB39" s="294"/>
      <c r="PC39" s="294"/>
      <c r="PD39" s="294"/>
      <c r="PE39" s="294"/>
      <c r="PF39" s="294"/>
      <c r="PG39" s="294"/>
      <c r="PH39" s="303"/>
      <c r="PI39" s="301"/>
    </row>
    <row r="40" spans="2:425">
      <c r="B40" s="55"/>
      <c r="C40" s="88"/>
      <c r="D40" s="128" t="s">
        <v>79</v>
      </c>
      <c r="E40" s="129">
        <v>23</v>
      </c>
      <c r="F40" s="129">
        <f t="shared" ref="F40:BQ40" si="547">SUM(F41:F43)</f>
        <v>39</v>
      </c>
      <c r="G40" s="129">
        <f t="shared" si="547"/>
        <v>33</v>
      </c>
      <c r="H40" s="129">
        <f t="shared" si="547"/>
        <v>38</v>
      </c>
      <c r="I40" s="129">
        <f t="shared" si="547"/>
        <v>23</v>
      </c>
      <c r="J40" s="129">
        <f t="shared" si="547"/>
        <v>26</v>
      </c>
      <c r="K40" s="129">
        <f t="shared" si="547"/>
        <v>35</v>
      </c>
      <c r="L40" s="129">
        <f t="shared" si="547"/>
        <v>26</v>
      </c>
      <c r="M40" s="129">
        <f t="shared" si="547"/>
        <v>24</v>
      </c>
      <c r="N40" s="129">
        <f t="shared" si="547"/>
        <v>42</v>
      </c>
      <c r="O40" s="129">
        <f t="shared" si="547"/>
        <v>31</v>
      </c>
      <c r="P40" s="129">
        <f t="shared" si="547"/>
        <v>23</v>
      </c>
      <c r="Q40" s="129">
        <f t="shared" si="547"/>
        <v>23</v>
      </c>
      <c r="R40" s="129">
        <f t="shared" si="547"/>
        <v>36</v>
      </c>
      <c r="S40" s="129">
        <f t="shared" si="547"/>
        <v>32</v>
      </c>
      <c r="T40" s="129">
        <f t="shared" si="547"/>
        <v>45</v>
      </c>
      <c r="U40" s="129">
        <f t="shared" si="547"/>
        <v>30</v>
      </c>
      <c r="V40" s="129">
        <f t="shared" si="547"/>
        <v>25</v>
      </c>
      <c r="W40" s="129">
        <f t="shared" si="547"/>
        <v>36</v>
      </c>
      <c r="X40" s="129">
        <f t="shared" si="547"/>
        <v>36</v>
      </c>
      <c r="Y40" s="129">
        <f t="shared" si="547"/>
        <v>28</v>
      </c>
      <c r="Z40" s="129">
        <f t="shared" si="547"/>
        <v>33</v>
      </c>
      <c r="AA40" s="129">
        <f t="shared" si="547"/>
        <v>34</v>
      </c>
      <c r="AB40" s="129">
        <f t="shared" si="547"/>
        <v>39</v>
      </c>
      <c r="AC40" s="129">
        <f t="shared" si="547"/>
        <v>20</v>
      </c>
      <c r="AD40" s="86">
        <f t="shared" si="547"/>
        <v>45</v>
      </c>
      <c r="AE40" s="86">
        <f t="shared" si="547"/>
        <v>39</v>
      </c>
      <c r="AF40" s="86">
        <f t="shared" si="547"/>
        <v>50</v>
      </c>
      <c r="AG40" s="86">
        <f t="shared" si="547"/>
        <v>29</v>
      </c>
      <c r="AH40" s="86">
        <f t="shared" si="547"/>
        <v>33</v>
      </c>
      <c r="AI40" s="86">
        <f t="shared" si="547"/>
        <v>23</v>
      </c>
      <c r="AJ40" s="86">
        <f t="shared" si="547"/>
        <v>31</v>
      </c>
      <c r="AK40" s="86">
        <f t="shared" si="547"/>
        <v>30</v>
      </c>
      <c r="AL40" s="86">
        <f t="shared" si="547"/>
        <v>37</v>
      </c>
      <c r="AM40" s="86">
        <f t="shared" si="547"/>
        <v>28</v>
      </c>
      <c r="AN40" s="86">
        <f t="shared" si="547"/>
        <v>34</v>
      </c>
      <c r="AO40" s="130">
        <f t="shared" si="547"/>
        <v>28</v>
      </c>
      <c r="AP40" s="129">
        <f t="shared" si="547"/>
        <v>54</v>
      </c>
      <c r="AQ40" s="129">
        <f t="shared" si="547"/>
        <v>20</v>
      </c>
      <c r="AR40" s="129">
        <f t="shared" si="547"/>
        <v>56</v>
      </c>
      <c r="AS40" s="129">
        <f t="shared" si="547"/>
        <v>27</v>
      </c>
      <c r="AT40" s="129">
        <f t="shared" si="547"/>
        <v>33</v>
      </c>
      <c r="AU40" s="129">
        <f t="shared" si="547"/>
        <v>49</v>
      </c>
      <c r="AV40" s="129">
        <f t="shared" si="547"/>
        <v>44</v>
      </c>
      <c r="AW40" s="129">
        <f t="shared" si="547"/>
        <v>29</v>
      </c>
      <c r="AX40" s="129">
        <f t="shared" si="547"/>
        <v>29</v>
      </c>
      <c r="AY40" s="129">
        <f t="shared" si="547"/>
        <v>38</v>
      </c>
      <c r="AZ40" s="131">
        <f t="shared" si="547"/>
        <v>33</v>
      </c>
      <c r="BA40" s="94">
        <f t="shared" si="547"/>
        <v>24</v>
      </c>
      <c r="BB40" s="129">
        <f t="shared" si="547"/>
        <v>52</v>
      </c>
      <c r="BC40" s="129">
        <f t="shared" si="547"/>
        <v>33</v>
      </c>
      <c r="BD40" s="129">
        <f t="shared" si="547"/>
        <v>53</v>
      </c>
      <c r="BE40" s="129">
        <f t="shared" si="547"/>
        <v>29</v>
      </c>
      <c r="BF40" s="129">
        <f t="shared" si="547"/>
        <v>36</v>
      </c>
      <c r="BG40" s="129">
        <f t="shared" si="547"/>
        <v>37</v>
      </c>
      <c r="BH40" s="129">
        <f t="shared" si="547"/>
        <v>31</v>
      </c>
      <c r="BI40" s="129">
        <f t="shared" si="547"/>
        <v>0</v>
      </c>
      <c r="BJ40" s="129">
        <f t="shared" si="547"/>
        <v>0</v>
      </c>
      <c r="BK40" s="129">
        <f t="shared" si="547"/>
        <v>0</v>
      </c>
      <c r="BL40" s="131">
        <f t="shared" si="547"/>
        <v>0</v>
      </c>
      <c r="BM40" s="94">
        <f t="shared" si="547"/>
        <v>0</v>
      </c>
      <c r="BN40" s="129">
        <f t="shared" si="547"/>
        <v>0</v>
      </c>
      <c r="BO40" s="129">
        <f t="shared" si="547"/>
        <v>0</v>
      </c>
      <c r="BP40" s="129">
        <f t="shared" si="547"/>
        <v>0</v>
      </c>
      <c r="BQ40" s="129">
        <f t="shared" si="547"/>
        <v>0</v>
      </c>
      <c r="BR40" s="129">
        <f t="shared" ref="BR40:EC40" si="548">SUM(BR41:BR43)</f>
        <v>0</v>
      </c>
      <c r="BS40" s="129">
        <f t="shared" si="548"/>
        <v>0</v>
      </c>
      <c r="BT40" s="129">
        <f t="shared" si="548"/>
        <v>0</v>
      </c>
      <c r="BU40" s="129">
        <f t="shared" si="548"/>
        <v>0</v>
      </c>
      <c r="BV40" s="129">
        <f t="shared" si="548"/>
        <v>0</v>
      </c>
      <c r="BW40" s="129">
        <f t="shared" si="548"/>
        <v>0</v>
      </c>
      <c r="BX40" s="131">
        <f t="shared" si="548"/>
        <v>0</v>
      </c>
      <c r="BY40" s="94">
        <f t="shared" si="548"/>
        <v>0</v>
      </c>
      <c r="BZ40" s="129">
        <f t="shared" si="548"/>
        <v>0</v>
      </c>
      <c r="CA40" s="129">
        <f t="shared" si="548"/>
        <v>0</v>
      </c>
      <c r="CB40" s="129">
        <f t="shared" si="548"/>
        <v>0</v>
      </c>
      <c r="CC40" s="129">
        <f t="shared" si="548"/>
        <v>0</v>
      </c>
      <c r="CD40" s="129">
        <f t="shared" si="548"/>
        <v>0</v>
      </c>
      <c r="CE40" s="129">
        <f t="shared" si="548"/>
        <v>0</v>
      </c>
      <c r="CF40" s="129">
        <f t="shared" si="548"/>
        <v>0</v>
      </c>
      <c r="CG40" s="129">
        <f t="shared" si="548"/>
        <v>0</v>
      </c>
      <c r="CH40" s="129">
        <f t="shared" si="548"/>
        <v>0</v>
      </c>
      <c r="CI40" s="129">
        <f t="shared" si="548"/>
        <v>0</v>
      </c>
      <c r="CJ40" s="131">
        <f t="shared" si="548"/>
        <v>0</v>
      </c>
      <c r="CK40" s="94">
        <f t="shared" si="548"/>
        <v>0</v>
      </c>
      <c r="CL40" s="129">
        <f t="shared" si="548"/>
        <v>0</v>
      </c>
      <c r="CM40" s="129">
        <f t="shared" si="548"/>
        <v>0</v>
      </c>
      <c r="CN40" s="129">
        <f t="shared" si="548"/>
        <v>0</v>
      </c>
      <c r="CO40" s="129">
        <f t="shared" si="548"/>
        <v>0</v>
      </c>
      <c r="CP40" s="129">
        <f t="shared" si="548"/>
        <v>0</v>
      </c>
      <c r="CQ40" s="129">
        <f t="shared" si="548"/>
        <v>0</v>
      </c>
      <c r="CR40" s="129">
        <f t="shared" si="548"/>
        <v>0</v>
      </c>
      <c r="CS40" s="129">
        <f t="shared" si="548"/>
        <v>0</v>
      </c>
      <c r="CT40" s="129">
        <f t="shared" si="548"/>
        <v>0</v>
      </c>
      <c r="CU40" s="129">
        <f t="shared" si="548"/>
        <v>0</v>
      </c>
      <c r="CV40" s="131">
        <f t="shared" si="548"/>
        <v>0</v>
      </c>
      <c r="CW40" s="94">
        <f t="shared" si="548"/>
        <v>0</v>
      </c>
      <c r="CX40" s="129">
        <f t="shared" si="548"/>
        <v>43</v>
      </c>
      <c r="CY40" s="129">
        <f t="shared" si="548"/>
        <v>31</v>
      </c>
      <c r="CZ40" s="129">
        <f t="shared" si="548"/>
        <v>31</v>
      </c>
      <c r="DA40" s="129">
        <f t="shared" si="548"/>
        <v>39</v>
      </c>
      <c r="DB40" s="129">
        <f t="shared" si="548"/>
        <v>25</v>
      </c>
      <c r="DC40" s="129">
        <f t="shared" si="548"/>
        <v>45</v>
      </c>
      <c r="DD40" s="129">
        <f t="shared" si="548"/>
        <v>27</v>
      </c>
      <c r="DE40" s="129">
        <f t="shared" si="548"/>
        <v>22</v>
      </c>
      <c r="DF40" s="129">
        <f t="shared" si="548"/>
        <v>28</v>
      </c>
      <c r="DG40" s="129">
        <f t="shared" si="548"/>
        <v>23</v>
      </c>
      <c r="DH40" s="131">
        <f t="shared" si="548"/>
        <v>25</v>
      </c>
      <c r="DI40" s="94">
        <f t="shared" si="548"/>
        <v>14</v>
      </c>
      <c r="DJ40" s="129">
        <f t="shared" si="548"/>
        <v>50</v>
      </c>
      <c r="DK40" s="129">
        <f t="shared" si="548"/>
        <v>25</v>
      </c>
      <c r="DL40" s="129">
        <f t="shared" si="548"/>
        <v>45</v>
      </c>
      <c r="DM40" s="129">
        <f t="shared" si="548"/>
        <v>23</v>
      </c>
      <c r="DN40" s="129">
        <f t="shared" si="548"/>
        <v>26</v>
      </c>
      <c r="DO40" s="129">
        <f t="shared" si="548"/>
        <v>29</v>
      </c>
      <c r="DP40" s="129">
        <f t="shared" si="548"/>
        <v>32</v>
      </c>
      <c r="DQ40" s="129">
        <f t="shared" si="548"/>
        <v>18</v>
      </c>
      <c r="DR40" s="129">
        <f t="shared" si="548"/>
        <v>24</v>
      </c>
      <c r="DS40" s="129">
        <f t="shared" si="548"/>
        <v>27</v>
      </c>
      <c r="DT40" s="131">
        <f t="shared" si="548"/>
        <v>24</v>
      </c>
      <c r="DU40" s="94">
        <f t="shared" si="548"/>
        <v>13</v>
      </c>
      <c r="DV40" s="94">
        <f t="shared" si="548"/>
        <v>38</v>
      </c>
      <c r="DW40" s="129">
        <f t="shared" si="548"/>
        <v>30</v>
      </c>
      <c r="DX40" s="129">
        <f t="shared" si="548"/>
        <v>40</v>
      </c>
      <c r="DY40" s="129">
        <f t="shared" si="548"/>
        <v>22</v>
      </c>
      <c r="DZ40" s="129">
        <f t="shared" si="548"/>
        <v>22</v>
      </c>
      <c r="EA40" s="129">
        <f t="shared" si="548"/>
        <v>30</v>
      </c>
      <c r="EB40" s="129">
        <f t="shared" si="548"/>
        <v>34</v>
      </c>
      <c r="EC40" s="129">
        <f t="shared" si="548"/>
        <v>18</v>
      </c>
      <c r="ED40" s="129">
        <f t="shared" ref="ED40:GO40" si="549">SUM(ED41:ED43)</f>
        <v>39</v>
      </c>
      <c r="EE40" s="129">
        <f t="shared" si="549"/>
        <v>34</v>
      </c>
      <c r="EF40" s="131">
        <f t="shared" si="549"/>
        <v>18</v>
      </c>
      <c r="EG40" s="94">
        <f t="shared" si="549"/>
        <v>12</v>
      </c>
      <c r="EH40" s="129">
        <f t="shared" si="549"/>
        <v>45</v>
      </c>
      <c r="EI40" s="129">
        <f t="shared" si="549"/>
        <v>28</v>
      </c>
      <c r="EJ40" s="129">
        <f t="shared" si="549"/>
        <v>46</v>
      </c>
      <c r="EK40" s="129">
        <f t="shared" si="549"/>
        <v>24</v>
      </c>
      <c r="EL40" s="129">
        <f t="shared" si="549"/>
        <v>31</v>
      </c>
      <c r="EM40" s="129">
        <f t="shared" si="549"/>
        <v>30</v>
      </c>
      <c r="EN40" s="129">
        <f t="shared" si="549"/>
        <v>36</v>
      </c>
      <c r="EO40" s="129">
        <f t="shared" si="549"/>
        <v>23</v>
      </c>
      <c r="EP40" s="129">
        <f t="shared" si="549"/>
        <v>31</v>
      </c>
      <c r="EQ40" s="129">
        <f t="shared" si="549"/>
        <v>28</v>
      </c>
      <c r="ER40" s="131">
        <f t="shared" si="549"/>
        <v>19</v>
      </c>
      <c r="ES40" s="94">
        <f t="shared" si="549"/>
        <v>10</v>
      </c>
      <c r="ET40" s="129">
        <f t="shared" si="549"/>
        <v>48</v>
      </c>
      <c r="EU40" s="129">
        <f t="shared" si="549"/>
        <v>35</v>
      </c>
      <c r="EV40" s="129">
        <f t="shared" si="549"/>
        <v>47</v>
      </c>
      <c r="EW40" s="129">
        <f t="shared" si="549"/>
        <v>28</v>
      </c>
      <c r="EX40" s="129">
        <f t="shared" si="549"/>
        <v>26</v>
      </c>
      <c r="EY40" s="129">
        <f t="shared" si="549"/>
        <v>29</v>
      </c>
      <c r="EZ40" s="129">
        <f t="shared" si="549"/>
        <v>23</v>
      </c>
      <c r="FA40" s="129">
        <f t="shared" si="549"/>
        <v>23</v>
      </c>
      <c r="FB40" s="129">
        <f t="shared" si="549"/>
        <v>30</v>
      </c>
      <c r="FC40" s="129">
        <f t="shared" si="549"/>
        <v>23</v>
      </c>
      <c r="FD40" s="131">
        <f t="shared" si="549"/>
        <v>23</v>
      </c>
      <c r="FE40" s="94">
        <f t="shared" si="549"/>
        <v>9</v>
      </c>
      <c r="FF40" s="129">
        <f t="shared" si="549"/>
        <v>53</v>
      </c>
      <c r="FG40" s="129">
        <f t="shared" si="549"/>
        <v>22</v>
      </c>
      <c r="FH40" s="129">
        <f t="shared" si="549"/>
        <v>47</v>
      </c>
      <c r="FI40" s="129">
        <f t="shared" si="549"/>
        <v>23</v>
      </c>
      <c r="FJ40" s="129">
        <f t="shared" si="549"/>
        <v>21</v>
      </c>
      <c r="FK40" s="129">
        <f t="shared" si="549"/>
        <v>31</v>
      </c>
      <c r="FL40" s="129">
        <f t="shared" si="549"/>
        <v>30</v>
      </c>
      <c r="FM40" s="129">
        <f t="shared" si="549"/>
        <v>19</v>
      </c>
      <c r="FN40" s="129">
        <f t="shared" si="549"/>
        <v>24</v>
      </c>
      <c r="FO40" s="129">
        <f t="shared" si="549"/>
        <v>18</v>
      </c>
      <c r="FP40" s="131">
        <f t="shared" si="549"/>
        <v>17</v>
      </c>
      <c r="FQ40" s="94">
        <f t="shared" si="549"/>
        <v>10</v>
      </c>
      <c r="FR40" s="129">
        <f t="shared" si="549"/>
        <v>46</v>
      </c>
      <c r="FS40" s="129">
        <f t="shared" si="549"/>
        <v>15</v>
      </c>
      <c r="FT40" s="129">
        <f t="shared" si="549"/>
        <v>33</v>
      </c>
      <c r="FU40" s="129">
        <f t="shared" si="549"/>
        <v>18</v>
      </c>
      <c r="FV40" s="129">
        <f t="shared" si="549"/>
        <v>20</v>
      </c>
      <c r="FW40" s="129">
        <f t="shared" si="549"/>
        <v>29</v>
      </c>
      <c r="FX40" s="129">
        <f t="shared" si="549"/>
        <v>24</v>
      </c>
      <c r="FY40" s="129">
        <f t="shared" si="549"/>
        <v>18</v>
      </c>
      <c r="FZ40" s="129">
        <f t="shared" si="549"/>
        <v>19</v>
      </c>
      <c r="GA40" s="129">
        <f t="shared" si="549"/>
        <v>18</v>
      </c>
      <c r="GB40" s="131">
        <f t="shared" si="549"/>
        <v>26</v>
      </c>
      <c r="GC40" s="94">
        <f t="shared" si="549"/>
        <v>10</v>
      </c>
      <c r="GD40" s="129">
        <f t="shared" si="549"/>
        <v>29</v>
      </c>
      <c r="GE40" s="129">
        <f t="shared" si="549"/>
        <v>25</v>
      </c>
      <c r="GF40" s="129">
        <f t="shared" si="549"/>
        <v>36</v>
      </c>
      <c r="GG40" s="129">
        <f t="shared" si="549"/>
        <v>24</v>
      </c>
      <c r="GH40" s="129">
        <f t="shared" si="549"/>
        <v>22</v>
      </c>
      <c r="GI40" s="129">
        <f t="shared" si="549"/>
        <v>27</v>
      </c>
      <c r="GJ40" s="129">
        <f t="shared" si="549"/>
        <v>26</v>
      </c>
      <c r="GK40" s="129">
        <f t="shared" si="549"/>
        <v>30</v>
      </c>
      <c r="GL40" s="129">
        <f t="shared" si="549"/>
        <v>30</v>
      </c>
      <c r="GM40" s="129">
        <f t="shared" si="549"/>
        <v>37</v>
      </c>
      <c r="GN40" s="131">
        <f t="shared" si="549"/>
        <v>25</v>
      </c>
      <c r="GO40" s="94">
        <f t="shared" si="549"/>
        <v>13</v>
      </c>
      <c r="GP40" s="129">
        <f t="shared" ref="GP40:HA40" si="550">SUM(GP41:GP43)</f>
        <v>37</v>
      </c>
      <c r="GQ40" s="129">
        <f t="shared" si="550"/>
        <v>34</v>
      </c>
      <c r="GR40" s="129">
        <f t="shared" si="550"/>
        <v>28</v>
      </c>
      <c r="GS40" s="129">
        <f t="shared" si="550"/>
        <v>29</v>
      </c>
      <c r="GT40" s="129">
        <f t="shared" si="550"/>
        <v>21</v>
      </c>
      <c r="GU40" s="129">
        <f t="shared" si="550"/>
        <v>47</v>
      </c>
      <c r="GV40" s="129">
        <f t="shared" si="550"/>
        <v>15</v>
      </c>
      <c r="GW40" s="129">
        <f t="shared" si="550"/>
        <v>15</v>
      </c>
      <c r="GX40" s="129">
        <f t="shared" si="550"/>
        <v>19</v>
      </c>
      <c r="GY40" s="129">
        <f t="shared" si="550"/>
        <v>24</v>
      </c>
      <c r="GZ40" s="131">
        <f t="shared" si="550"/>
        <v>20</v>
      </c>
      <c r="HA40" s="94">
        <f t="shared" si="550"/>
        <v>16</v>
      </c>
      <c r="HB40" s="129">
        <f t="shared" ref="HB40:JM40" si="551">SUM(HB41:HB43)</f>
        <v>29</v>
      </c>
      <c r="HC40" s="129">
        <f t="shared" si="551"/>
        <v>20</v>
      </c>
      <c r="HD40" s="129">
        <f t="shared" si="551"/>
        <v>37</v>
      </c>
      <c r="HE40" s="129">
        <f t="shared" si="551"/>
        <v>16</v>
      </c>
      <c r="HF40" s="129">
        <f t="shared" si="551"/>
        <v>22</v>
      </c>
      <c r="HG40" s="129">
        <f t="shared" si="551"/>
        <v>22</v>
      </c>
      <c r="HH40" s="129">
        <f t="shared" si="551"/>
        <v>17</v>
      </c>
      <c r="HI40" s="129">
        <f t="shared" si="551"/>
        <v>18</v>
      </c>
      <c r="HJ40" s="129">
        <f t="shared" si="551"/>
        <v>18</v>
      </c>
      <c r="HK40" s="129">
        <f t="shared" si="551"/>
        <v>18</v>
      </c>
      <c r="HL40" s="131">
        <f t="shared" si="551"/>
        <v>18</v>
      </c>
      <c r="HM40" s="94">
        <f t="shared" si="551"/>
        <v>12</v>
      </c>
      <c r="HN40" s="129">
        <f t="shared" si="551"/>
        <v>23</v>
      </c>
      <c r="HO40" s="129">
        <f t="shared" si="551"/>
        <v>18</v>
      </c>
      <c r="HP40" s="129">
        <f t="shared" si="551"/>
        <v>21</v>
      </c>
      <c r="HQ40" s="129">
        <f t="shared" si="551"/>
        <v>17</v>
      </c>
      <c r="HR40" s="129">
        <f t="shared" si="551"/>
        <v>17</v>
      </c>
      <c r="HS40" s="129">
        <f t="shared" si="551"/>
        <v>17</v>
      </c>
      <c r="HT40" s="129">
        <f t="shared" si="551"/>
        <v>19</v>
      </c>
      <c r="HU40" s="129">
        <f t="shared" si="551"/>
        <v>16</v>
      </c>
      <c r="HV40" s="129">
        <f t="shared" si="551"/>
        <v>19</v>
      </c>
      <c r="HW40" s="129">
        <f t="shared" si="551"/>
        <v>22</v>
      </c>
      <c r="HX40" s="131">
        <f t="shared" si="551"/>
        <v>22</v>
      </c>
      <c r="HY40" s="94">
        <f t="shared" si="551"/>
        <v>9</v>
      </c>
      <c r="HZ40" s="129">
        <f t="shared" si="551"/>
        <v>25</v>
      </c>
      <c r="IA40" s="129">
        <f t="shared" si="551"/>
        <v>18</v>
      </c>
      <c r="IB40" s="129">
        <f t="shared" si="551"/>
        <v>31</v>
      </c>
      <c r="IC40" s="129">
        <f t="shared" si="551"/>
        <v>20</v>
      </c>
      <c r="ID40" s="129">
        <f t="shared" si="551"/>
        <v>9</v>
      </c>
      <c r="IE40" s="129">
        <f t="shared" si="551"/>
        <v>27</v>
      </c>
      <c r="IF40" s="129">
        <f t="shared" si="551"/>
        <v>19</v>
      </c>
      <c r="IG40" s="129">
        <f t="shared" si="551"/>
        <v>19</v>
      </c>
      <c r="IH40" s="129">
        <f t="shared" si="551"/>
        <v>22</v>
      </c>
      <c r="II40" s="129">
        <f t="shared" si="551"/>
        <v>22</v>
      </c>
      <c r="IJ40" s="131">
        <f t="shared" si="551"/>
        <v>19</v>
      </c>
      <c r="IK40" s="94">
        <f t="shared" si="551"/>
        <v>17</v>
      </c>
      <c r="IL40" s="129">
        <f t="shared" si="551"/>
        <v>18</v>
      </c>
      <c r="IM40" s="129">
        <f t="shared" si="551"/>
        <v>23</v>
      </c>
      <c r="IN40" s="129">
        <f t="shared" si="551"/>
        <v>27</v>
      </c>
      <c r="IO40" s="129">
        <f t="shared" si="551"/>
        <v>21</v>
      </c>
      <c r="IP40" s="129">
        <f t="shared" si="551"/>
        <v>21</v>
      </c>
      <c r="IQ40" s="129">
        <f t="shared" si="551"/>
        <v>19</v>
      </c>
      <c r="IR40" s="129">
        <f t="shared" si="551"/>
        <v>28</v>
      </c>
      <c r="IS40" s="129">
        <f t="shared" si="551"/>
        <v>17</v>
      </c>
      <c r="IT40" s="129">
        <f t="shared" si="551"/>
        <v>21</v>
      </c>
      <c r="IU40" s="129">
        <f t="shared" si="551"/>
        <v>19</v>
      </c>
      <c r="IV40" s="131">
        <f t="shared" si="551"/>
        <v>16</v>
      </c>
      <c r="IW40" s="94">
        <f t="shared" si="551"/>
        <v>18</v>
      </c>
      <c r="IX40" s="129">
        <f t="shared" si="551"/>
        <v>25</v>
      </c>
      <c r="IY40" s="129">
        <f t="shared" si="551"/>
        <v>20</v>
      </c>
      <c r="IZ40" s="129">
        <f t="shared" si="551"/>
        <v>33</v>
      </c>
      <c r="JA40" s="129">
        <f t="shared" si="551"/>
        <v>16</v>
      </c>
      <c r="JB40" s="129">
        <f t="shared" si="551"/>
        <v>15</v>
      </c>
      <c r="JC40" s="129">
        <f t="shared" si="551"/>
        <v>24</v>
      </c>
      <c r="JD40" s="129">
        <f t="shared" si="551"/>
        <v>22</v>
      </c>
      <c r="JE40" s="129">
        <f t="shared" si="551"/>
        <v>16</v>
      </c>
      <c r="JF40" s="129">
        <f t="shared" si="551"/>
        <v>25</v>
      </c>
      <c r="JG40" s="129">
        <f t="shared" si="551"/>
        <v>21</v>
      </c>
      <c r="JH40" s="131">
        <f t="shared" si="551"/>
        <v>20</v>
      </c>
      <c r="JI40" s="94">
        <f t="shared" si="551"/>
        <v>8</v>
      </c>
      <c r="JJ40" s="129">
        <f t="shared" si="551"/>
        <v>23</v>
      </c>
      <c r="JK40" s="129">
        <f t="shared" si="551"/>
        <v>0</v>
      </c>
      <c r="JL40" s="129">
        <f t="shared" si="551"/>
        <v>0</v>
      </c>
      <c r="JM40" s="129">
        <f t="shared" si="551"/>
        <v>0</v>
      </c>
      <c r="JN40" s="129">
        <f t="shared" ref="JN40:LY40" si="552">SUM(JN41:JN43)</f>
        <v>0</v>
      </c>
      <c r="JO40" s="129">
        <f t="shared" si="552"/>
        <v>0</v>
      </c>
      <c r="JP40" s="129">
        <f t="shared" si="552"/>
        <v>0</v>
      </c>
      <c r="JQ40" s="129">
        <f t="shared" si="552"/>
        <v>0</v>
      </c>
      <c r="JR40" s="129">
        <f t="shared" si="552"/>
        <v>0</v>
      </c>
      <c r="JS40" s="129">
        <f t="shared" si="552"/>
        <v>0</v>
      </c>
      <c r="JT40" s="131">
        <f t="shared" si="552"/>
        <v>0</v>
      </c>
      <c r="JU40" s="94">
        <f t="shared" si="552"/>
        <v>0</v>
      </c>
      <c r="JV40" s="129">
        <f t="shared" si="552"/>
        <v>0</v>
      </c>
      <c r="JW40" s="129">
        <f t="shared" si="552"/>
        <v>0</v>
      </c>
      <c r="JX40" s="129">
        <f t="shared" si="552"/>
        <v>0</v>
      </c>
      <c r="JY40" s="129">
        <f t="shared" si="552"/>
        <v>0</v>
      </c>
      <c r="JZ40" s="129">
        <f t="shared" si="552"/>
        <v>0</v>
      </c>
      <c r="KA40" s="129">
        <f t="shared" si="552"/>
        <v>0</v>
      </c>
      <c r="KB40" s="129">
        <f t="shared" si="552"/>
        <v>0</v>
      </c>
      <c r="KC40" s="129">
        <f t="shared" si="552"/>
        <v>0</v>
      </c>
      <c r="KD40" s="129">
        <f t="shared" si="552"/>
        <v>0</v>
      </c>
      <c r="KE40" s="129">
        <f t="shared" si="552"/>
        <v>0</v>
      </c>
      <c r="KF40" s="131">
        <f t="shared" si="552"/>
        <v>0</v>
      </c>
      <c r="KG40" s="94">
        <f t="shared" si="552"/>
        <v>0</v>
      </c>
      <c r="KH40" s="129">
        <f t="shared" si="552"/>
        <v>0</v>
      </c>
      <c r="KI40" s="129">
        <f t="shared" si="552"/>
        <v>0</v>
      </c>
      <c r="KJ40" s="129">
        <f t="shared" si="552"/>
        <v>0</v>
      </c>
      <c r="KK40" s="129">
        <f t="shared" si="552"/>
        <v>0</v>
      </c>
      <c r="KL40" s="129">
        <f t="shared" si="552"/>
        <v>0</v>
      </c>
      <c r="KM40" s="129">
        <f t="shared" si="552"/>
        <v>0</v>
      </c>
      <c r="KN40" s="129">
        <f t="shared" si="552"/>
        <v>0</v>
      </c>
      <c r="KO40" s="129">
        <f t="shared" si="552"/>
        <v>0</v>
      </c>
      <c r="KP40" s="129">
        <f t="shared" si="552"/>
        <v>0</v>
      </c>
      <c r="KQ40" s="129">
        <f t="shared" si="552"/>
        <v>0</v>
      </c>
      <c r="KR40" s="131">
        <f t="shared" si="552"/>
        <v>0</v>
      </c>
      <c r="KS40" s="94">
        <f t="shared" si="552"/>
        <v>0</v>
      </c>
      <c r="KT40" s="129">
        <f t="shared" si="552"/>
        <v>0</v>
      </c>
      <c r="KU40" s="129">
        <f t="shared" si="552"/>
        <v>0</v>
      </c>
      <c r="KV40" s="129">
        <f t="shared" si="552"/>
        <v>0</v>
      </c>
      <c r="KW40" s="129">
        <f t="shared" si="552"/>
        <v>0</v>
      </c>
      <c r="KX40" s="129">
        <f t="shared" si="552"/>
        <v>0</v>
      </c>
      <c r="KY40" s="129">
        <f t="shared" si="552"/>
        <v>0</v>
      </c>
      <c r="KZ40" s="129">
        <f t="shared" si="552"/>
        <v>0</v>
      </c>
      <c r="LA40" s="129">
        <f t="shared" si="552"/>
        <v>0</v>
      </c>
      <c r="LB40" s="129">
        <f t="shared" si="552"/>
        <v>0</v>
      </c>
      <c r="LC40" s="129">
        <f t="shared" si="552"/>
        <v>0</v>
      </c>
      <c r="LD40" s="131">
        <f t="shared" si="552"/>
        <v>0</v>
      </c>
      <c r="LE40" s="94">
        <f t="shared" si="552"/>
        <v>0</v>
      </c>
      <c r="LF40" s="129">
        <f t="shared" si="552"/>
        <v>0</v>
      </c>
      <c r="LG40" s="129">
        <f t="shared" si="552"/>
        <v>0</v>
      </c>
      <c r="LH40" s="129">
        <f t="shared" si="552"/>
        <v>0</v>
      </c>
      <c r="LI40" s="129">
        <f t="shared" si="552"/>
        <v>0</v>
      </c>
      <c r="LJ40" s="129">
        <f t="shared" si="552"/>
        <v>0</v>
      </c>
      <c r="LK40" s="129">
        <f t="shared" si="552"/>
        <v>0</v>
      </c>
      <c r="LL40" s="129">
        <f t="shared" si="552"/>
        <v>0</v>
      </c>
      <c r="LM40" s="129">
        <f t="shared" si="552"/>
        <v>0</v>
      </c>
      <c r="LN40" s="129">
        <f t="shared" si="552"/>
        <v>0</v>
      </c>
      <c r="LO40" s="129">
        <f t="shared" si="552"/>
        <v>0</v>
      </c>
      <c r="LP40" s="131">
        <f t="shared" si="552"/>
        <v>0</v>
      </c>
      <c r="LQ40" s="94">
        <f t="shared" si="552"/>
        <v>0</v>
      </c>
      <c r="LR40" s="129">
        <f t="shared" si="552"/>
        <v>0</v>
      </c>
      <c r="LS40" s="129">
        <f t="shared" si="552"/>
        <v>0</v>
      </c>
      <c r="LT40" s="129">
        <f t="shared" si="552"/>
        <v>0</v>
      </c>
      <c r="LU40" s="129">
        <f t="shared" si="552"/>
        <v>0</v>
      </c>
      <c r="LV40" s="129">
        <f t="shared" si="552"/>
        <v>0</v>
      </c>
      <c r="LW40" s="129">
        <f t="shared" si="552"/>
        <v>0</v>
      </c>
      <c r="LX40" s="129">
        <f t="shared" si="552"/>
        <v>0</v>
      </c>
      <c r="LY40" s="129">
        <f t="shared" si="552"/>
        <v>0</v>
      </c>
      <c r="LZ40" s="129">
        <f t="shared" ref="LZ40:OK40" si="553">SUM(LZ41:LZ43)</f>
        <v>0</v>
      </c>
      <c r="MA40" s="129">
        <f t="shared" si="553"/>
        <v>0</v>
      </c>
      <c r="MB40" s="131">
        <f t="shared" si="553"/>
        <v>0</v>
      </c>
      <c r="MC40" s="94">
        <f t="shared" si="553"/>
        <v>0</v>
      </c>
      <c r="MD40" s="129">
        <f t="shared" si="553"/>
        <v>0</v>
      </c>
      <c r="ME40" s="129">
        <f t="shared" si="553"/>
        <v>0</v>
      </c>
      <c r="MF40" s="129">
        <f t="shared" si="553"/>
        <v>0</v>
      </c>
      <c r="MG40" s="129">
        <f t="shared" si="553"/>
        <v>0</v>
      </c>
      <c r="MH40" s="129">
        <f t="shared" si="553"/>
        <v>0</v>
      </c>
      <c r="MI40" s="129">
        <f t="shared" si="553"/>
        <v>0</v>
      </c>
      <c r="MJ40" s="129">
        <f t="shared" si="553"/>
        <v>0</v>
      </c>
      <c r="MK40" s="129">
        <f t="shared" si="553"/>
        <v>0</v>
      </c>
      <c r="ML40" s="129">
        <f t="shared" si="553"/>
        <v>0</v>
      </c>
      <c r="MM40" s="129">
        <f t="shared" si="553"/>
        <v>0</v>
      </c>
      <c r="MN40" s="131">
        <f t="shared" si="553"/>
        <v>0</v>
      </c>
      <c r="MO40" s="94">
        <f t="shared" si="553"/>
        <v>0</v>
      </c>
      <c r="MP40" s="129">
        <f t="shared" si="553"/>
        <v>0</v>
      </c>
      <c r="MQ40" s="129">
        <f t="shared" si="553"/>
        <v>0</v>
      </c>
      <c r="MR40" s="129">
        <f t="shared" si="553"/>
        <v>0</v>
      </c>
      <c r="MS40" s="129">
        <f t="shared" si="553"/>
        <v>0</v>
      </c>
      <c r="MT40" s="129">
        <f t="shared" si="553"/>
        <v>0</v>
      </c>
      <c r="MU40" s="129">
        <f t="shared" si="553"/>
        <v>0</v>
      </c>
      <c r="MV40" s="129">
        <f t="shared" si="553"/>
        <v>0</v>
      </c>
      <c r="MW40" s="129">
        <f t="shared" si="553"/>
        <v>0</v>
      </c>
      <c r="MX40" s="129">
        <f t="shared" si="553"/>
        <v>0</v>
      </c>
      <c r="MY40" s="129">
        <f t="shared" si="553"/>
        <v>0</v>
      </c>
      <c r="MZ40" s="131">
        <f t="shared" si="553"/>
        <v>0</v>
      </c>
      <c r="NA40" s="94">
        <f t="shared" si="553"/>
        <v>0</v>
      </c>
      <c r="NB40" s="129">
        <f t="shared" si="553"/>
        <v>0</v>
      </c>
      <c r="NC40" s="129">
        <f t="shared" si="553"/>
        <v>0</v>
      </c>
      <c r="ND40" s="129">
        <f t="shared" si="553"/>
        <v>0</v>
      </c>
      <c r="NE40" s="129">
        <f t="shared" si="553"/>
        <v>0</v>
      </c>
      <c r="NF40" s="129">
        <f t="shared" si="553"/>
        <v>0</v>
      </c>
      <c r="NG40" s="129">
        <f t="shared" si="553"/>
        <v>0</v>
      </c>
      <c r="NH40" s="129">
        <f t="shared" si="553"/>
        <v>0</v>
      </c>
      <c r="NI40" s="129">
        <f t="shared" si="553"/>
        <v>0</v>
      </c>
      <c r="NJ40" s="129">
        <f t="shared" si="553"/>
        <v>0</v>
      </c>
      <c r="NK40" s="129">
        <f t="shared" si="553"/>
        <v>0</v>
      </c>
      <c r="NL40" s="131">
        <f t="shared" si="553"/>
        <v>0</v>
      </c>
      <c r="NM40" s="94">
        <f t="shared" si="553"/>
        <v>0</v>
      </c>
      <c r="NN40" s="129">
        <f t="shared" si="553"/>
        <v>0</v>
      </c>
      <c r="NO40" s="129">
        <f t="shared" si="553"/>
        <v>0</v>
      </c>
      <c r="NP40" s="129">
        <f t="shared" si="553"/>
        <v>0</v>
      </c>
      <c r="NQ40" s="129">
        <f t="shared" si="553"/>
        <v>0</v>
      </c>
      <c r="NR40" s="129">
        <f t="shared" si="553"/>
        <v>0</v>
      </c>
      <c r="NS40" s="129">
        <f t="shared" si="553"/>
        <v>0</v>
      </c>
      <c r="NT40" s="129">
        <f t="shared" si="553"/>
        <v>0</v>
      </c>
      <c r="NU40" s="129">
        <f t="shared" si="553"/>
        <v>0</v>
      </c>
      <c r="NV40" s="129">
        <f t="shared" si="553"/>
        <v>0</v>
      </c>
      <c r="NW40" s="129">
        <f t="shared" si="553"/>
        <v>0</v>
      </c>
      <c r="NX40" s="131">
        <f t="shared" si="553"/>
        <v>0</v>
      </c>
      <c r="NY40" s="94">
        <f t="shared" si="553"/>
        <v>0</v>
      </c>
      <c r="NZ40" s="129">
        <f t="shared" si="553"/>
        <v>0</v>
      </c>
      <c r="OA40" s="129">
        <f t="shared" si="553"/>
        <v>0</v>
      </c>
      <c r="OB40" s="129">
        <f t="shared" si="553"/>
        <v>0</v>
      </c>
      <c r="OC40" s="129">
        <f t="shared" si="553"/>
        <v>0</v>
      </c>
      <c r="OD40" s="129">
        <f t="shared" si="553"/>
        <v>0</v>
      </c>
      <c r="OE40" s="129">
        <f t="shared" si="553"/>
        <v>0</v>
      </c>
      <c r="OF40" s="129">
        <f t="shared" si="553"/>
        <v>0</v>
      </c>
      <c r="OG40" s="129">
        <f t="shared" si="553"/>
        <v>0</v>
      </c>
      <c r="OH40" s="129">
        <f t="shared" si="553"/>
        <v>0</v>
      </c>
      <c r="OI40" s="129">
        <f t="shared" si="553"/>
        <v>0</v>
      </c>
      <c r="OJ40" s="131">
        <f t="shared" si="553"/>
        <v>0</v>
      </c>
      <c r="OK40" s="94">
        <f t="shared" si="553"/>
        <v>0</v>
      </c>
      <c r="OL40" s="129">
        <f t="shared" ref="OL40:PI40" si="554">SUM(OL41:OL43)</f>
        <v>0</v>
      </c>
      <c r="OM40" s="129">
        <f t="shared" si="554"/>
        <v>0</v>
      </c>
      <c r="ON40" s="129">
        <f t="shared" si="554"/>
        <v>0</v>
      </c>
      <c r="OO40" s="129">
        <f t="shared" si="554"/>
        <v>0</v>
      </c>
      <c r="OP40" s="129">
        <f t="shared" si="554"/>
        <v>0</v>
      </c>
      <c r="OQ40" s="129">
        <f t="shared" si="554"/>
        <v>0</v>
      </c>
      <c r="OR40" s="129">
        <f t="shared" si="554"/>
        <v>0</v>
      </c>
      <c r="OS40" s="129">
        <f t="shared" si="554"/>
        <v>0</v>
      </c>
      <c r="OT40" s="129">
        <f t="shared" si="554"/>
        <v>0</v>
      </c>
      <c r="OU40" s="129">
        <f t="shared" si="554"/>
        <v>0</v>
      </c>
      <c r="OV40" s="131">
        <f t="shared" si="554"/>
        <v>0</v>
      </c>
      <c r="OW40" s="94">
        <f t="shared" si="554"/>
        <v>0</v>
      </c>
      <c r="OX40" s="129">
        <f t="shared" si="554"/>
        <v>0</v>
      </c>
      <c r="OY40" s="129">
        <f t="shared" si="554"/>
        <v>0</v>
      </c>
      <c r="OZ40" s="129">
        <f t="shared" si="554"/>
        <v>0</v>
      </c>
      <c r="PA40" s="129">
        <f t="shared" si="554"/>
        <v>0</v>
      </c>
      <c r="PB40" s="129">
        <f t="shared" si="554"/>
        <v>0</v>
      </c>
      <c r="PC40" s="129">
        <f t="shared" si="554"/>
        <v>0</v>
      </c>
      <c r="PD40" s="129">
        <f t="shared" si="554"/>
        <v>0</v>
      </c>
      <c r="PE40" s="129">
        <f t="shared" si="554"/>
        <v>0</v>
      </c>
      <c r="PF40" s="129">
        <f t="shared" si="554"/>
        <v>0</v>
      </c>
      <c r="PG40" s="129">
        <f t="shared" si="554"/>
        <v>0</v>
      </c>
      <c r="PH40" s="131">
        <f t="shared" si="554"/>
        <v>0</v>
      </c>
      <c r="PI40" s="94">
        <f t="shared" si="554"/>
        <v>0</v>
      </c>
    </row>
    <row r="41" spans="2:425">
      <c r="B41" s="55" t="s">
        <v>131</v>
      </c>
      <c r="C41" s="88" t="s">
        <v>127</v>
      </c>
      <c r="D41" s="128" t="s">
        <v>18</v>
      </c>
      <c r="E41" s="294">
        <v>16</v>
      </c>
      <c r="F41" s="73">
        <v>20</v>
      </c>
      <c r="G41" s="73">
        <v>20</v>
      </c>
      <c r="H41" s="73">
        <v>21</v>
      </c>
      <c r="I41" s="73">
        <v>16</v>
      </c>
      <c r="J41" s="73">
        <v>17</v>
      </c>
      <c r="K41" s="73">
        <v>27</v>
      </c>
      <c r="L41" s="73">
        <v>15</v>
      </c>
      <c r="M41" s="73">
        <v>14</v>
      </c>
      <c r="N41" s="73">
        <v>29</v>
      </c>
      <c r="O41" s="73">
        <v>17</v>
      </c>
      <c r="P41" s="73">
        <v>21</v>
      </c>
      <c r="Q41" s="133">
        <v>11</v>
      </c>
      <c r="R41" s="76">
        <v>28</v>
      </c>
      <c r="S41" s="76">
        <v>27</v>
      </c>
      <c r="T41" s="76">
        <v>29</v>
      </c>
      <c r="U41" s="76">
        <v>21</v>
      </c>
      <c r="V41" s="76">
        <v>17</v>
      </c>
      <c r="W41" s="76">
        <v>27</v>
      </c>
      <c r="X41" s="76">
        <v>28</v>
      </c>
      <c r="Y41" s="76">
        <v>19</v>
      </c>
      <c r="Z41" s="76">
        <v>26</v>
      </c>
      <c r="AA41" s="76">
        <v>24</v>
      </c>
      <c r="AB41" s="76">
        <v>28</v>
      </c>
      <c r="AC41" s="134">
        <v>13</v>
      </c>
      <c r="AD41" s="294">
        <v>29</v>
      </c>
      <c r="AE41" s="294">
        <v>30</v>
      </c>
      <c r="AF41" s="294">
        <v>30</v>
      </c>
      <c r="AG41" s="294">
        <v>23</v>
      </c>
      <c r="AH41" s="294">
        <v>25</v>
      </c>
      <c r="AI41" s="294">
        <v>18</v>
      </c>
      <c r="AJ41" s="294">
        <v>21</v>
      </c>
      <c r="AK41" s="294">
        <v>19</v>
      </c>
      <c r="AL41" s="294">
        <v>29</v>
      </c>
      <c r="AM41" s="294">
        <v>18</v>
      </c>
      <c r="AN41" s="303">
        <v>26</v>
      </c>
      <c r="AO41" s="301">
        <v>18</v>
      </c>
      <c r="AP41" s="294">
        <v>36</v>
      </c>
      <c r="AQ41" s="294">
        <v>15</v>
      </c>
      <c r="AR41" s="294">
        <v>36</v>
      </c>
      <c r="AS41" s="294">
        <v>24</v>
      </c>
      <c r="AT41" s="294">
        <v>24</v>
      </c>
      <c r="AU41" s="294">
        <v>29</v>
      </c>
      <c r="AV41" s="294">
        <v>29</v>
      </c>
      <c r="AW41" s="294">
        <v>22</v>
      </c>
      <c r="AX41" s="294">
        <v>23</v>
      </c>
      <c r="AY41" s="294">
        <v>23</v>
      </c>
      <c r="AZ41" s="303">
        <v>21</v>
      </c>
      <c r="BA41" s="301">
        <v>15</v>
      </c>
      <c r="BB41" s="294">
        <v>38</v>
      </c>
      <c r="BC41" s="294">
        <v>24</v>
      </c>
      <c r="BD41" s="294">
        <v>34</v>
      </c>
      <c r="BE41" s="294">
        <v>19</v>
      </c>
      <c r="BF41" s="294">
        <v>24</v>
      </c>
      <c r="BG41" s="294">
        <v>26</v>
      </c>
      <c r="BH41" s="294">
        <v>20</v>
      </c>
      <c r="BI41" s="294"/>
      <c r="BJ41" s="294"/>
      <c r="BK41" s="294"/>
      <c r="BL41" s="303"/>
      <c r="BM41" s="301"/>
      <c r="BN41" s="294"/>
      <c r="BO41" s="294"/>
      <c r="BP41" s="294"/>
      <c r="BQ41" s="294"/>
      <c r="BR41" s="294"/>
      <c r="BS41" s="294"/>
      <c r="BT41" s="294"/>
      <c r="BU41" s="294"/>
      <c r="BV41" s="294"/>
      <c r="BW41" s="294"/>
      <c r="BX41" s="303"/>
      <c r="BY41" s="301"/>
      <c r="BZ41" s="294"/>
      <c r="CA41" s="294"/>
      <c r="CB41" s="294"/>
      <c r="CC41" s="294"/>
      <c r="CD41" s="294"/>
      <c r="CE41" s="294"/>
      <c r="CF41" s="294"/>
      <c r="CG41" s="294"/>
      <c r="CH41" s="294"/>
      <c r="CI41" s="294"/>
      <c r="CJ41" s="303"/>
      <c r="CK41" s="301"/>
      <c r="CL41" s="294"/>
      <c r="CM41" s="294"/>
      <c r="CN41" s="294"/>
      <c r="CO41" s="294"/>
      <c r="CP41" s="294"/>
      <c r="CQ41" s="294"/>
      <c r="CR41" s="294"/>
      <c r="CS41" s="294"/>
      <c r="CT41" s="294"/>
      <c r="CU41" s="294"/>
      <c r="CV41" s="303"/>
      <c r="CW41" s="301"/>
      <c r="CX41" s="294">
        <v>42</v>
      </c>
      <c r="CY41" s="294">
        <v>30</v>
      </c>
      <c r="CZ41" s="294">
        <v>30</v>
      </c>
      <c r="DA41" s="294">
        <v>38</v>
      </c>
      <c r="DB41" s="294">
        <v>25</v>
      </c>
      <c r="DC41" s="294">
        <v>43</v>
      </c>
      <c r="DD41" s="294">
        <v>27</v>
      </c>
      <c r="DE41" s="294">
        <v>22</v>
      </c>
      <c r="DF41" s="294">
        <v>27</v>
      </c>
      <c r="DG41" s="294">
        <v>23</v>
      </c>
      <c r="DH41" s="303">
        <v>25</v>
      </c>
      <c r="DI41" s="301">
        <v>13</v>
      </c>
      <c r="DJ41" s="294">
        <v>40</v>
      </c>
      <c r="DK41" s="294">
        <v>22</v>
      </c>
      <c r="DL41" s="294">
        <v>38</v>
      </c>
      <c r="DM41" s="294">
        <v>21</v>
      </c>
      <c r="DN41" s="294">
        <v>22</v>
      </c>
      <c r="DO41" s="294">
        <v>28</v>
      </c>
      <c r="DP41" s="294">
        <v>30</v>
      </c>
      <c r="DQ41" s="294">
        <v>15</v>
      </c>
      <c r="DR41" s="294">
        <v>22</v>
      </c>
      <c r="DS41" s="294">
        <v>26</v>
      </c>
      <c r="DT41" s="303">
        <v>20</v>
      </c>
      <c r="DU41" s="301">
        <v>13</v>
      </c>
      <c r="DV41" s="294">
        <v>32</v>
      </c>
      <c r="DW41" s="294">
        <v>25</v>
      </c>
      <c r="DX41" s="294">
        <v>34</v>
      </c>
      <c r="DY41" s="294">
        <v>19</v>
      </c>
      <c r="DZ41" s="294">
        <v>19</v>
      </c>
      <c r="EA41" s="294">
        <v>26</v>
      </c>
      <c r="EB41" s="294">
        <v>29</v>
      </c>
      <c r="EC41" s="294">
        <v>11</v>
      </c>
      <c r="ED41" s="294">
        <v>28</v>
      </c>
      <c r="EE41" s="294">
        <v>29</v>
      </c>
      <c r="EF41" s="303">
        <v>13</v>
      </c>
      <c r="EG41" s="301">
        <v>8</v>
      </c>
      <c r="EH41" s="294">
        <v>39</v>
      </c>
      <c r="EI41" s="294">
        <v>23</v>
      </c>
      <c r="EJ41" s="294">
        <v>40</v>
      </c>
      <c r="EK41" s="294">
        <v>20</v>
      </c>
      <c r="EL41" s="294">
        <v>23</v>
      </c>
      <c r="EM41" s="294">
        <v>21</v>
      </c>
      <c r="EN41" s="294">
        <v>32</v>
      </c>
      <c r="EO41" s="294">
        <v>18</v>
      </c>
      <c r="EP41" s="294">
        <v>23</v>
      </c>
      <c r="EQ41" s="294">
        <v>22</v>
      </c>
      <c r="ER41" s="303">
        <v>11</v>
      </c>
      <c r="ES41" s="301">
        <v>9</v>
      </c>
      <c r="ET41" s="294">
        <v>38</v>
      </c>
      <c r="EU41" s="294">
        <v>24</v>
      </c>
      <c r="EV41" s="294">
        <v>36</v>
      </c>
      <c r="EW41" s="294">
        <v>23</v>
      </c>
      <c r="EX41" s="294">
        <v>21</v>
      </c>
      <c r="EY41" s="294">
        <v>18</v>
      </c>
      <c r="EZ41" s="294">
        <v>16</v>
      </c>
      <c r="FA41" s="294">
        <v>18</v>
      </c>
      <c r="FB41" s="294">
        <v>23</v>
      </c>
      <c r="FC41" s="294">
        <v>15</v>
      </c>
      <c r="FD41" s="303">
        <v>15</v>
      </c>
      <c r="FE41" s="301">
        <v>6</v>
      </c>
      <c r="FF41" s="294">
        <v>40</v>
      </c>
      <c r="FG41" s="294">
        <v>20</v>
      </c>
      <c r="FH41" s="294">
        <v>35</v>
      </c>
      <c r="FI41" s="294">
        <v>16</v>
      </c>
      <c r="FJ41" s="294">
        <v>12</v>
      </c>
      <c r="FK41" s="294">
        <v>23</v>
      </c>
      <c r="FL41" s="294">
        <v>19</v>
      </c>
      <c r="FM41" s="294">
        <v>12</v>
      </c>
      <c r="FN41" s="294">
        <v>14</v>
      </c>
      <c r="FO41" s="294">
        <v>12</v>
      </c>
      <c r="FP41" s="303">
        <v>11</v>
      </c>
      <c r="FQ41" s="301">
        <v>4</v>
      </c>
      <c r="FR41" s="294">
        <v>28</v>
      </c>
      <c r="FS41" s="294">
        <v>6</v>
      </c>
      <c r="FT41" s="294">
        <v>23</v>
      </c>
      <c r="FU41" s="294">
        <v>10</v>
      </c>
      <c r="FV41" s="294">
        <v>11</v>
      </c>
      <c r="FW41" s="294">
        <v>14</v>
      </c>
      <c r="FX41" s="294">
        <v>13</v>
      </c>
      <c r="FY41" s="294">
        <v>10</v>
      </c>
      <c r="FZ41" s="294">
        <v>13</v>
      </c>
      <c r="GA41" s="294">
        <v>11</v>
      </c>
      <c r="GB41" s="303">
        <v>13</v>
      </c>
      <c r="GC41" s="301">
        <v>4</v>
      </c>
      <c r="GD41" s="294">
        <v>20</v>
      </c>
      <c r="GE41" s="294">
        <v>12</v>
      </c>
      <c r="GF41" s="294">
        <v>21</v>
      </c>
      <c r="GG41" s="294">
        <v>14</v>
      </c>
      <c r="GH41" s="294">
        <v>17</v>
      </c>
      <c r="GI41" s="294">
        <v>18</v>
      </c>
      <c r="GJ41" s="294">
        <v>14</v>
      </c>
      <c r="GK41" s="294">
        <v>23</v>
      </c>
      <c r="GL41" s="294">
        <v>20</v>
      </c>
      <c r="GM41" s="294">
        <v>28</v>
      </c>
      <c r="GN41" s="303">
        <v>18</v>
      </c>
      <c r="GO41" s="301">
        <v>10</v>
      </c>
      <c r="GP41" s="294">
        <v>28</v>
      </c>
      <c r="GQ41" s="294">
        <v>23</v>
      </c>
      <c r="GR41" s="294">
        <v>21</v>
      </c>
      <c r="GS41" s="294">
        <v>23</v>
      </c>
      <c r="GT41" s="294">
        <v>17</v>
      </c>
      <c r="GU41" s="294">
        <v>34</v>
      </c>
      <c r="GV41" s="294">
        <v>10</v>
      </c>
      <c r="GW41" s="294">
        <v>11</v>
      </c>
      <c r="GX41" s="294">
        <v>14</v>
      </c>
      <c r="GY41" s="294">
        <v>19</v>
      </c>
      <c r="GZ41" s="303">
        <v>13</v>
      </c>
      <c r="HA41" s="301">
        <v>12</v>
      </c>
      <c r="HB41" s="294">
        <v>22</v>
      </c>
      <c r="HC41" s="294">
        <v>13</v>
      </c>
      <c r="HD41" s="294">
        <v>29</v>
      </c>
      <c r="HE41" s="294">
        <v>13</v>
      </c>
      <c r="HF41" s="294">
        <v>18</v>
      </c>
      <c r="HG41" s="294">
        <v>16</v>
      </c>
      <c r="HH41" s="294">
        <v>14</v>
      </c>
      <c r="HI41" s="294">
        <v>11</v>
      </c>
      <c r="HJ41" s="294">
        <v>11</v>
      </c>
      <c r="HK41" s="294">
        <v>15</v>
      </c>
      <c r="HL41" s="303">
        <v>14</v>
      </c>
      <c r="HM41" s="301">
        <v>10</v>
      </c>
      <c r="HN41" s="294">
        <v>14</v>
      </c>
      <c r="HO41" s="294">
        <v>11</v>
      </c>
      <c r="HP41" s="294">
        <v>13</v>
      </c>
      <c r="HQ41" s="294">
        <v>12</v>
      </c>
      <c r="HR41" s="294">
        <v>14</v>
      </c>
      <c r="HS41" s="294">
        <v>14</v>
      </c>
      <c r="HT41" s="294">
        <v>12</v>
      </c>
      <c r="HU41" s="294">
        <v>12</v>
      </c>
      <c r="HV41" s="294">
        <v>16</v>
      </c>
      <c r="HW41" s="294">
        <v>16</v>
      </c>
      <c r="HX41" s="303">
        <v>17</v>
      </c>
      <c r="HY41" s="301">
        <v>8</v>
      </c>
      <c r="HZ41" s="294">
        <v>20</v>
      </c>
      <c r="IA41" s="294">
        <v>16</v>
      </c>
      <c r="IB41" s="294">
        <v>27</v>
      </c>
      <c r="IC41" s="294">
        <v>17</v>
      </c>
      <c r="ID41" s="294">
        <v>8</v>
      </c>
      <c r="IE41" s="294">
        <v>23</v>
      </c>
      <c r="IF41" s="294">
        <v>19</v>
      </c>
      <c r="IG41" s="294">
        <v>14</v>
      </c>
      <c r="IH41" s="294">
        <v>17</v>
      </c>
      <c r="II41" s="294">
        <v>19</v>
      </c>
      <c r="IJ41" s="303">
        <v>19</v>
      </c>
      <c r="IK41" s="301">
        <v>13</v>
      </c>
      <c r="IL41" s="294">
        <v>14</v>
      </c>
      <c r="IM41" s="294">
        <v>22</v>
      </c>
      <c r="IN41" s="294">
        <v>21</v>
      </c>
      <c r="IO41" s="294">
        <v>19</v>
      </c>
      <c r="IP41" s="294">
        <v>19</v>
      </c>
      <c r="IQ41" s="294">
        <v>15</v>
      </c>
      <c r="IR41" s="294">
        <v>22</v>
      </c>
      <c r="IS41" s="294">
        <v>16</v>
      </c>
      <c r="IT41" s="294">
        <v>19</v>
      </c>
      <c r="IU41" s="294">
        <v>18</v>
      </c>
      <c r="IV41" s="303">
        <v>13</v>
      </c>
      <c r="IW41" s="301">
        <v>15</v>
      </c>
      <c r="IX41" s="294">
        <v>22</v>
      </c>
      <c r="IY41" s="294">
        <v>14</v>
      </c>
      <c r="IZ41" s="294">
        <v>29</v>
      </c>
      <c r="JA41" s="294">
        <v>10</v>
      </c>
      <c r="JB41" s="294">
        <v>12</v>
      </c>
      <c r="JC41" s="294">
        <v>20</v>
      </c>
      <c r="JD41" s="294">
        <v>18</v>
      </c>
      <c r="JE41" s="294">
        <v>12</v>
      </c>
      <c r="JF41" s="294">
        <v>18</v>
      </c>
      <c r="JG41" s="294">
        <v>15</v>
      </c>
      <c r="JH41" s="303">
        <v>18</v>
      </c>
      <c r="JI41" s="301">
        <v>7</v>
      </c>
      <c r="JJ41" s="294">
        <v>16</v>
      </c>
      <c r="JK41" s="294"/>
      <c r="JL41" s="294"/>
      <c r="JM41" s="294"/>
      <c r="JN41" s="294"/>
      <c r="JO41" s="294"/>
      <c r="JP41" s="294"/>
      <c r="JQ41" s="294"/>
      <c r="JR41" s="294"/>
      <c r="JS41" s="294"/>
      <c r="JT41" s="303"/>
      <c r="JU41" s="301"/>
      <c r="JV41" s="294"/>
      <c r="JW41" s="294"/>
      <c r="JX41" s="294"/>
      <c r="JY41" s="294"/>
      <c r="JZ41" s="294"/>
      <c r="KA41" s="294"/>
      <c r="KB41" s="294"/>
      <c r="KC41" s="294"/>
      <c r="KD41" s="294"/>
      <c r="KE41" s="294"/>
      <c r="KF41" s="303"/>
      <c r="KG41" s="301"/>
      <c r="KH41" s="294"/>
      <c r="KI41" s="294"/>
      <c r="KJ41" s="294"/>
      <c r="KK41" s="294"/>
      <c r="KL41" s="294"/>
      <c r="KM41" s="294"/>
      <c r="KN41" s="294"/>
      <c r="KO41" s="294"/>
      <c r="KP41" s="294"/>
      <c r="KQ41" s="294"/>
      <c r="KR41" s="303"/>
      <c r="KS41" s="301"/>
      <c r="KT41" s="294"/>
      <c r="KU41" s="294"/>
      <c r="KV41" s="294"/>
      <c r="KW41" s="294"/>
      <c r="KX41" s="294"/>
      <c r="KY41" s="294"/>
      <c r="KZ41" s="294"/>
      <c r="LA41" s="294"/>
      <c r="LB41" s="294"/>
      <c r="LC41" s="294"/>
      <c r="LD41" s="303"/>
      <c r="LE41" s="301"/>
      <c r="LF41" s="294"/>
      <c r="LG41" s="294"/>
      <c r="LH41" s="294"/>
      <c r="LI41" s="294"/>
      <c r="LJ41" s="294"/>
      <c r="LK41" s="294"/>
      <c r="LL41" s="294"/>
      <c r="LM41" s="294"/>
      <c r="LN41" s="294"/>
      <c r="LO41" s="294"/>
      <c r="LP41" s="303"/>
      <c r="LQ41" s="301"/>
      <c r="LR41" s="294"/>
      <c r="LS41" s="294"/>
      <c r="LT41" s="294"/>
      <c r="LU41" s="294"/>
      <c r="LV41" s="294"/>
      <c r="LW41" s="294"/>
      <c r="LX41" s="294"/>
      <c r="LY41" s="294"/>
      <c r="LZ41" s="294"/>
      <c r="MA41" s="294"/>
      <c r="MB41" s="303"/>
      <c r="MC41" s="301"/>
      <c r="MD41" s="294"/>
      <c r="ME41" s="294"/>
      <c r="MF41" s="294"/>
      <c r="MG41" s="294"/>
      <c r="MH41" s="294"/>
      <c r="MI41" s="294"/>
      <c r="MJ41" s="294"/>
      <c r="MK41" s="294"/>
      <c r="ML41" s="294"/>
      <c r="MM41" s="294"/>
      <c r="MN41" s="303"/>
      <c r="MO41" s="301"/>
      <c r="MP41" s="294"/>
      <c r="MQ41" s="294"/>
      <c r="MR41" s="294"/>
      <c r="MS41" s="294"/>
      <c r="MT41" s="294"/>
      <c r="MU41" s="294"/>
      <c r="MV41" s="294"/>
      <c r="MW41" s="294"/>
      <c r="MX41" s="294"/>
      <c r="MY41" s="294"/>
      <c r="MZ41" s="303"/>
      <c r="NA41" s="301"/>
      <c r="NB41" s="294"/>
      <c r="NC41" s="294"/>
      <c r="ND41" s="294"/>
      <c r="NE41" s="294"/>
      <c r="NF41" s="294"/>
      <c r="NG41" s="294"/>
      <c r="NH41" s="294"/>
      <c r="NI41" s="294"/>
      <c r="NJ41" s="294"/>
      <c r="NK41" s="294"/>
      <c r="NL41" s="303"/>
      <c r="NM41" s="301"/>
      <c r="NN41" s="294"/>
      <c r="NO41" s="294"/>
      <c r="NP41" s="294"/>
      <c r="NQ41" s="294"/>
      <c r="NR41" s="294"/>
      <c r="NS41" s="294"/>
      <c r="NT41" s="294"/>
      <c r="NU41" s="294"/>
      <c r="NV41" s="294"/>
      <c r="NW41" s="294"/>
      <c r="NX41" s="303"/>
      <c r="NY41" s="301"/>
      <c r="NZ41" s="294"/>
      <c r="OA41" s="294"/>
      <c r="OB41" s="294"/>
      <c r="OC41" s="294"/>
      <c r="OD41" s="294"/>
      <c r="OE41" s="294"/>
      <c r="OF41" s="294"/>
      <c r="OG41" s="294"/>
      <c r="OH41" s="294"/>
      <c r="OI41" s="294"/>
      <c r="OJ41" s="303"/>
      <c r="OK41" s="301"/>
      <c r="OL41" s="294"/>
      <c r="OM41" s="294"/>
      <c r="ON41" s="294"/>
      <c r="OO41" s="294"/>
      <c r="OP41" s="294"/>
      <c r="OQ41" s="294"/>
      <c r="OR41" s="294"/>
      <c r="OS41" s="294"/>
      <c r="OT41" s="294"/>
      <c r="OU41" s="294"/>
      <c r="OV41" s="303"/>
      <c r="OW41" s="301"/>
      <c r="OX41" s="294"/>
      <c r="OY41" s="294"/>
      <c r="OZ41" s="294"/>
      <c r="PA41" s="294"/>
      <c r="PB41" s="294"/>
      <c r="PC41" s="294"/>
      <c r="PD41" s="294"/>
      <c r="PE41" s="294"/>
      <c r="PF41" s="294"/>
      <c r="PG41" s="294"/>
      <c r="PH41" s="303"/>
      <c r="PI41" s="301"/>
    </row>
    <row r="42" spans="2:425">
      <c r="B42" s="55"/>
      <c r="C42" s="88" t="s">
        <v>128</v>
      </c>
      <c r="D42" s="128" t="s">
        <v>22</v>
      </c>
      <c r="E42" s="294">
        <v>7</v>
      </c>
      <c r="F42" s="73">
        <v>19</v>
      </c>
      <c r="G42" s="73">
        <v>9</v>
      </c>
      <c r="H42" s="73">
        <v>17</v>
      </c>
      <c r="I42" s="73">
        <v>7</v>
      </c>
      <c r="J42" s="73">
        <v>8</v>
      </c>
      <c r="K42" s="73">
        <v>7</v>
      </c>
      <c r="L42" s="73">
        <v>11</v>
      </c>
      <c r="M42" s="73">
        <v>10</v>
      </c>
      <c r="N42" s="73">
        <v>12</v>
      </c>
      <c r="O42" s="73">
        <v>14</v>
      </c>
      <c r="P42" s="73">
        <v>2</v>
      </c>
      <c r="Q42" s="133">
        <v>11</v>
      </c>
      <c r="R42" s="76">
        <v>8</v>
      </c>
      <c r="S42" s="76">
        <v>5</v>
      </c>
      <c r="T42" s="76">
        <v>16</v>
      </c>
      <c r="U42" s="76">
        <v>9</v>
      </c>
      <c r="V42" s="76">
        <v>7</v>
      </c>
      <c r="W42" s="76">
        <v>9</v>
      </c>
      <c r="X42" s="76">
        <v>8</v>
      </c>
      <c r="Y42" s="76">
        <v>9</v>
      </c>
      <c r="Z42" s="76">
        <v>7</v>
      </c>
      <c r="AA42" s="76">
        <v>7</v>
      </c>
      <c r="AB42" s="76">
        <v>11</v>
      </c>
      <c r="AC42" s="134">
        <v>7</v>
      </c>
      <c r="AD42" s="294">
        <v>15</v>
      </c>
      <c r="AE42" s="294">
        <v>9</v>
      </c>
      <c r="AF42" s="294">
        <v>18</v>
      </c>
      <c r="AG42" s="294">
        <v>6</v>
      </c>
      <c r="AH42" s="294">
        <v>8</v>
      </c>
      <c r="AI42" s="294">
        <v>4</v>
      </c>
      <c r="AJ42" s="294">
        <v>9</v>
      </c>
      <c r="AK42" s="294">
        <v>9</v>
      </c>
      <c r="AL42" s="294">
        <v>8</v>
      </c>
      <c r="AM42" s="294">
        <v>10</v>
      </c>
      <c r="AN42" s="303">
        <v>8</v>
      </c>
      <c r="AO42" s="301">
        <v>9</v>
      </c>
      <c r="AP42" s="294">
        <v>17</v>
      </c>
      <c r="AQ42" s="294">
        <v>5</v>
      </c>
      <c r="AR42" s="294">
        <v>18</v>
      </c>
      <c r="AS42" s="294">
        <v>3</v>
      </c>
      <c r="AT42" s="294">
        <v>9</v>
      </c>
      <c r="AU42" s="294">
        <v>19</v>
      </c>
      <c r="AV42" s="294">
        <v>14</v>
      </c>
      <c r="AW42" s="294">
        <v>6</v>
      </c>
      <c r="AX42" s="294">
        <v>6</v>
      </c>
      <c r="AY42" s="294">
        <v>15</v>
      </c>
      <c r="AZ42" s="303">
        <v>9</v>
      </c>
      <c r="BA42" s="301">
        <v>9</v>
      </c>
      <c r="BB42" s="294">
        <v>14</v>
      </c>
      <c r="BC42" s="294">
        <v>9</v>
      </c>
      <c r="BD42" s="294">
        <v>18</v>
      </c>
      <c r="BE42" s="294">
        <v>10</v>
      </c>
      <c r="BF42" s="294">
        <v>10</v>
      </c>
      <c r="BG42" s="294">
        <v>11</v>
      </c>
      <c r="BH42" s="294">
        <v>11</v>
      </c>
      <c r="BI42" s="294"/>
      <c r="BJ42" s="294"/>
      <c r="BK42" s="294"/>
      <c r="BL42" s="303"/>
      <c r="BM42" s="301"/>
      <c r="BN42" s="294"/>
      <c r="BO42" s="294"/>
      <c r="BP42" s="294"/>
      <c r="BQ42" s="294"/>
      <c r="BR42" s="294"/>
      <c r="BS42" s="294"/>
      <c r="BT42" s="294"/>
      <c r="BU42" s="294"/>
      <c r="BV42" s="294"/>
      <c r="BW42" s="294"/>
      <c r="BX42" s="303"/>
      <c r="BY42" s="301"/>
      <c r="BZ42" s="294"/>
      <c r="CA42" s="294"/>
      <c r="CB42" s="294"/>
      <c r="CC42" s="294"/>
      <c r="CD42" s="294"/>
      <c r="CE42" s="294"/>
      <c r="CF42" s="294"/>
      <c r="CG42" s="294"/>
      <c r="CH42" s="294"/>
      <c r="CI42" s="294"/>
      <c r="CJ42" s="303"/>
      <c r="CK42" s="301"/>
      <c r="CL42" s="294"/>
      <c r="CM42" s="294"/>
      <c r="CN42" s="294"/>
      <c r="CO42" s="294"/>
      <c r="CP42" s="294"/>
      <c r="CQ42" s="294"/>
      <c r="CR42" s="294"/>
      <c r="CS42" s="294"/>
      <c r="CT42" s="294"/>
      <c r="CU42" s="294"/>
      <c r="CV42" s="303"/>
      <c r="CW42" s="301"/>
      <c r="CX42" s="294">
        <v>0</v>
      </c>
      <c r="CY42" s="294">
        <v>0</v>
      </c>
      <c r="CZ42" s="294">
        <v>0</v>
      </c>
      <c r="DA42" s="294">
        <v>0</v>
      </c>
      <c r="DB42" s="294">
        <v>0</v>
      </c>
      <c r="DC42" s="294">
        <v>0</v>
      </c>
      <c r="DD42" s="294">
        <v>0</v>
      </c>
      <c r="DE42" s="294">
        <v>0</v>
      </c>
      <c r="DF42" s="294">
        <v>0</v>
      </c>
      <c r="DG42" s="294">
        <v>0</v>
      </c>
      <c r="DH42" s="303">
        <v>0</v>
      </c>
      <c r="DI42" s="301">
        <v>0</v>
      </c>
      <c r="DJ42" s="294">
        <v>8</v>
      </c>
      <c r="DK42" s="294">
        <v>3</v>
      </c>
      <c r="DL42" s="294">
        <v>5</v>
      </c>
      <c r="DM42" s="294">
        <v>2</v>
      </c>
      <c r="DN42" s="294">
        <v>2</v>
      </c>
      <c r="DO42" s="294">
        <v>1</v>
      </c>
      <c r="DP42" s="294">
        <v>2</v>
      </c>
      <c r="DQ42" s="294">
        <v>3</v>
      </c>
      <c r="DR42" s="294">
        <v>2</v>
      </c>
      <c r="DS42" s="294">
        <v>0</v>
      </c>
      <c r="DT42" s="303">
        <v>3</v>
      </c>
      <c r="DU42" s="301">
        <v>0</v>
      </c>
      <c r="DV42" s="294">
        <v>5</v>
      </c>
      <c r="DW42" s="294">
        <v>5</v>
      </c>
      <c r="DX42" s="294">
        <v>5</v>
      </c>
      <c r="DY42" s="294">
        <v>2</v>
      </c>
      <c r="DZ42" s="294">
        <v>3</v>
      </c>
      <c r="EA42" s="294">
        <v>4</v>
      </c>
      <c r="EB42" s="294">
        <v>2</v>
      </c>
      <c r="EC42" s="294">
        <v>6</v>
      </c>
      <c r="ED42" s="294">
        <v>8</v>
      </c>
      <c r="EE42" s="294">
        <v>5</v>
      </c>
      <c r="EF42" s="303">
        <v>5</v>
      </c>
      <c r="EG42" s="301">
        <v>4</v>
      </c>
      <c r="EH42" s="294">
        <v>5</v>
      </c>
      <c r="EI42" s="294">
        <v>5</v>
      </c>
      <c r="EJ42" s="294">
        <v>5</v>
      </c>
      <c r="EK42" s="294">
        <v>3</v>
      </c>
      <c r="EL42" s="294">
        <v>6</v>
      </c>
      <c r="EM42" s="294">
        <v>7</v>
      </c>
      <c r="EN42" s="294">
        <v>4</v>
      </c>
      <c r="EO42" s="294">
        <v>5</v>
      </c>
      <c r="EP42" s="294">
        <v>7</v>
      </c>
      <c r="EQ42" s="294">
        <v>5</v>
      </c>
      <c r="ER42" s="303">
        <v>4</v>
      </c>
      <c r="ES42" s="301">
        <v>1</v>
      </c>
      <c r="ET42" s="294">
        <v>10</v>
      </c>
      <c r="EU42" s="294">
        <v>11</v>
      </c>
      <c r="EV42" s="294">
        <v>8</v>
      </c>
      <c r="EW42" s="294">
        <v>4</v>
      </c>
      <c r="EX42" s="294">
        <v>5</v>
      </c>
      <c r="EY42" s="294">
        <v>11</v>
      </c>
      <c r="EZ42" s="294">
        <v>5</v>
      </c>
      <c r="FA42" s="294">
        <v>5</v>
      </c>
      <c r="FB42" s="294">
        <v>5</v>
      </c>
      <c r="FC42" s="294">
        <v>8</v>
      </c>
      <c r="FD42" s="303">
        <v>8</v>
      </c>
      <c r="FE42" s="301">
        <v>2</v>
      </c>
      <c r="FF42" s="294">
        <v>12</v>
      </c>
      <c r="FG42" s="294">
        <v>2</v>
      </c>
      <c r="FH42" s="294">
        <v>10</v>
      </c>
      <c r="FI42" s="294">
        <v>6</v>
      </c>
      <c r="FJ42" s="294">
        <v>8</v>
      </c>
      <c r="FK42" s="294">
        <v>6</v>
      </c>
      <c r="FL42" s="294">
        <v>10</v>
      </c>
      <c r="FM42" s="294">
        <v>6</v>
      </c>
      <c r="FN42" s="294">
        <v>10</v>
      </c>
      <c r="FO42" s="294">
        <v>4</v>
      </c>
      <c r="FP42" s="303">
        <v>6</v>
      </c>
      <c r="FQ42" s="301">
        <v>6</v>
      </c>
      <c r="FR42" s="294">
        <v>16</v>
      </c>
      <c r="FS42" s="294">
        <v>5</v>
      </c>
      <c r="FT42" s="294">
        <v>9</v>
      </c>
      <c r="FU42" s="294">
        <v>8</v>
      </c>
      <c r="FV42" s="294">
        <v>7</v>
      </c>
      <c r="FW42" s="294">
        <v>14</v>
      </c>
      <c r="FX42" s="294">
        <v>8</v>
      </c>
      <c r="FY42" s="294">
        <v>7</v>
      </c>
      <c r="FZ42" s="294">
        <v>6</v>
      </c>
      <c r="GA42" s="294">
        <v>7</v>
      </c>
      <c r="GB42" s="303">
        <v>12</v>
      </c>
      <c r="GC42" s="301">
        <v>4</v>
      </c>
      <c r="GD42" s="294">
        <v>9</v>
      </c>
      <c r="GE42" s="294">
        <v>13</v>
      </c>
      <c r="GF42" s="294">
        <v>15</v>
      </c>
      <c r="GG42" s="294">
        <v>10</v>
      </c>
      <c r="GH42" s="294">
        <v>5</v>
      </c>
      <c r="GI42" s="294">
        <v>9</v>
      </c>
      <c r="GJ42" s="294">
        <v>12</v>
      </c>
      <c r="GK42" s="294">
        <v>7</v>
      </c>
      <c r="GL42" s="294">
        <v>8</v>
      </c>
      <c r="GM42" s="294">
        <v>8</v>
      </c>
      <c r="GN42" s="303">
        <v>6</v>
      </c>
      <c r="GO42" s="301">
        <v>3</v>
      </c>
      <c r="GP42" s="294">
        <v>9</v>
      </c>
      <c r="GQ42" s="294">
        <v>11</v>
      </c>
      <c r="GR42" s="294">
        <v>7</v>
      </c>
      <c r="GS42" s="294">
        <v>6</v>
      </c>
      <c r="GT42" s="294">
        <v>4</v>
      </c>
      <c r="GU42" s="294">
        <v>13</v>
      </c>
      <c r="GV42" s="294">
        <v>3</v>
      </c>
      <c r="GW42" s="294">
        <v>3</v>
      </c>
      <c r="GX42" s="294">
        <v>5</v>
      </c>
      <c r="GY42" s="294">
        <v>5</v>
      </c>
      <c r="GZ42" s="303">
        <v>7</v>
      </c>
      <c r="HA42" s="301">
        <v>3</v>
      </c>
      <c r="HB42" s="294">
        <v>6</v>
      </c>
      <c r="HC42" s="294">
        <v>7</v>
      </c>
      <c r="HD42" s="294">
        <v>7</v>
      </c>
      <c r="HE42" s="294">
        <v>3</v>
      </c>
      <c r="HF42" s="294">
        <v>3</v>
      </c>
      <c r="HG42" s="294">
        <v>5</v>
      </c>
      <c r="HH42" s="294">
        <v>3</v>
      </c>
      <c r="HI42" s="294">
        <v>7</v>
      </c>
      <c r="HJ42" s="294">
        <v>5</v>
      </c>
      <c r="HK42" s="294">
        <v>3</v>
      </c>
      <c r="HL42" s="303">
        <v>4</v>
      </c>
      <c r="HM42" s="301">
        <v>1</v>
      </c>
      <c r="HN42" s="294">
        <v>9</v>
      </c>
      <c r="HO42" s="294">
        <v>5</v>
      </c>
      <c r="HP42" s="294">
        <v>7</v>
      </c>
      <c r="HQ42" s="294">
        <v>5</v>
      </c>
      <c r="HR42" s="294">
        <v>2</v>
      </c>
      <c r="HS42" s="294">
        <v>3</v>
      </c>
      <c r="HT42" s="294">
        <v>7</v>
      </c>
      <c r="HU42" s="294">
        <v>3</v>
      </c>
      <c r="HV42" s="294">
        <v>3</v>
      </c>
      <c r="HW42" s="294">
        <v>5</v>
      </c>
      <c r="HX42" s="303">
        <v>5</v>
      </c>
      <c r="HY42" s="301">
        <v>1</v>
      </c>
      <c r="HZ42" s="294">
        <v>5</v>
      </c>
      <c r="IA42" s="294">
        <v>2</v>
      </c>
      <c r="IB42" s="294">
        <v>4</v>
      </c>
      <c r="IC42" s="294">
        <v>3</v>
      </c>
      <c r="ID42" s="294">
        <v>1</v>
      </c>
      <c r="IE42" s="294">
        <v>4</v>
      </c>
      <c r="IF42" s="294">
        <v>0</v>
      </c>
      <c r="IG42" s="294">
        <v>3</v>
      </c>
      <c r="IH42" s="294">
        <v>5</v>
      </c>
      <c r="II42" s="294">
        <v>3</v>
      </c>
      <c r="IJ42" s="303">
        <v>0</v>
      </c>
      <c r="IK42" s="301">
        <v>4</v>
      </c>
      <c r="IL42" s="294">
        <v>4</v>
      </c>
      <c r="IM42" s="294">
        <v>1</v>
      </c>
      <c r="IN42" s="294">
        <v>6</v>
      </c>
      <c r="IO42" s="294">
        <v>1</v>
      </c>
      <c r="IP42" s="294">
        <v>2</v>
      </c>
      <c r="IQ42" s="294">
        <v>4</v>
      </c>
      <c r="IR42" s="294">
        <v>6</v>
      </c>
      <c r="IS42" s="294">
        <v>1</v>
      </c>
      <c r="IT42" s="294">
        <v>2</v>
      </c>
      <c r="IU42" s="294">
        <v>1</v>
      </c>
      <c r="IV42" s="303">
        <v>3</v>
      </c>
      <c r="IW42" s="301">
        <v>1</v>
      </c>
      <c r="IX42" s="294">
        <v>2</v>
      </c>
      <c r="IY42" s="294">
        <v>6</v>
      </c>
      <c r="IZ42" s="294">
        <v>3</v>
      </c>
      <c r="JA42" s="294">
        <v>5</v>
      </c>
      <c r="JB42" s="294">
        <v>3</v>
      </c>
      <c r="JC42" s="294">
        <v>4</v>
      </c>
      <c r="JD42" s="294">
        <v>4</v>
      </c>
      <c r="JE42" s="294">
        <v>4</v>
      </c>
      <c r="JF42" s="294">
        <v>7</v>
      </c>
      <c r="JG42" s="294">
        <v>6</v>
      </c>
      <c r="JH42" s="303">
        <v>2</v>
      </c>
      <c r="JI42" s="301">
        <v>0</v>
      </c>
      <c r="JJ42" s="294">
        <v>7</v>
      </c>
      <c r="JK42" s="294"/>
      <c r="JL42" s="294"/>
      <c r="JM42" s="294"/>
      <c r="JN42" s="294"/>
      <c r="JO42" s="294"/>
      <c r="JP42" s="294"/>
      <c r="JQ42" s="294"/>
      <c r="JR42" s="294"/>
      <c r="JS42" s="294"/>
      <c r="JT42" s="303"/>
      <c r="JU42" s="301"/>
      <c r="JV42" s="294"/>
      <c r="JW42" s="294"/>
      <c r="JX42" s="294"/>
      <c r="JY42" s="294"/>
      <c r="JZ42" s="294"/>
      <c r="KA42" s="294"/>
      <c r="KB42" s="294"/>
      <c r="KC42" s="294"/>
      <c r="KD42" s="294"/>
      <c r="KE42" s="294"/>
      <c r="KF42" s="303"/>
      <c r="KG42" s="301"/>
      <c r="KH42" s="294"/>
      <c r="KI42" s="294"/>
      <c r="KJ42" s="294"/>
      <c r="KK42" s="294"/>
      <c r="KL42" s="294"/>
      <c r="KM42" s="294"/>
      <c r="KN42" s="294"/>
      <c r="KO42" s="294"/>
      <c r="KP42" s="294"/>
      <c r="KQ42" s="294"/>
      <c r="KR42" s="303"/>
      <c r="KS42" s="301"/>
      <c r="KT42" s="294"/>
      <c r="KU42" s="294"/>
      <c r="KV42" s="294"/>
      <c r="KW42" s="294"/>
      <c r="KX42" s="294"/>
      <c r="KY42" s="294"/>
      <c r="KZ42" s="294"/>
      <c r="LA42" s="294"/>
      <c r="LB42" s="294"/>
      <c r="LC42" s="294"/>
      <c r="LD42" s="303"/>
      <c r="LE42" s="301"/>
      <c r="LF42" s="294"/>
      <c r="LG42" s="294"/>
      <c r="LH42" s="294"/>
      <c r="LI42" s="294"/>
      <c r="LJ42" s="294"/>
      <c r="LK42" s="294"/>
      <c r="LL42" s="294"/>
      <c r="LM42" s="294"/>
      <c r="LN42" s="294"/>
      <c r="LO42" s="294"/>
      <c r="LP42" s="303"/>
      <c r="LQ42" s="301"/>
      <c r="LR42" s="294"/>
      <c r="LS42" s="294"/>
      <c r="LT42" s="294"/>
      <c r="LU42" s="294"/>
      <c r="LV42" s="294"/>
      <c r="LW42" s="294"/>
      <c r="LX42" s="294"/>
      <c r="LY42" s="294"/>
      <c r="LZ42" s="294"/>
      <c r="MA42" s="294"/>
      <c r="MB42" s="303"/>
      <c r="MC42" s="301"/>
      <c r="MD42" s="294"/>
      <c r="ME42" s="294"/>
      <c r="MF42" s="294"/>
      <c r="MG42" s="294"/>
      <c r="MH42" s="294"/>
      <c r="MI42" s="294"/>
      <c r="MJ42" s="294"/>
      <c r="MK42" s="294"/>
      <c r="ML42" s="294"/>
      <c r="MM42" s="294"/>
      <c r="MN42" s="303"/>
      <c r="MO42" s="301"/>
      <c r="MP42" s="294"/>
      <c r="MQ42" s="294"/>
      <c r="MR42" s="294"/>
      <c r="MS42" s="294"/>
      <c r="MT42" s="294"/>
      <c r="MU42" s="294"/>
      <c r="MV42" s="294"/>
      <c r="MW42" s="294"/>
      <c r="MX42" s="294"/>
      <c r="MY42" s="294"/>
      <c r="MZ42" s="303"/>
      <c r="NA42" s="301"/>
      <c r="NB42" s="294"/>
      <c r="NC42" s="294"/>
      <c r="ND42" s="294"/>
      <c r="NE42" s="294"/>
      <c r="NF42" s="294"/>
      <c r="NG42" s="294"/>
      <c r="NH42" s="294"/>
      <c r="NI42" s="294"/>
      <c r="NJ42" s="294"/>
      <c r="NK42" s="294"/>
      <c r="NL42" s="303"/>
      <c r="NM42" s="301"/>
      <c r="NN42" s="294"/>
      <c r="NO42" s="294"/>
      <c r="NP42" s="294"/>
      <c r="NQ42" s="294"/>
      <c r="NR42" s="294"/>
      <c r="NS42" s="294"/>
      <c r="NT42" s="294"/>
      <c r="NU42" s="294"/>
      <c r="NV42" s="294"/>
      <c r="NW42" s="294"/>
      <c r="NX42" s="303"/>
      <c r="NY42" s="301"/>
      <c r="NZ42" s="294"/>
      <c r="OA42" s="294"/>
      <c r="OB42" s="294"/>
      <c r="OC42" s="294"/>
      <c r="OD42" s="294"/>
      <c r="OE42" s="294"/>
      <c r="OF42" s="294"/>
      <c r="OG42" s="294"/>
      <c r="OH42" s="294"/>
      <c r="OI42" s="294"/>
      <c r="OJ42" s="303"/>
      <c r="OK42" s="301"/>
      <c r="OL42" s="294"/>
      <c r="OM42" s="294"/>
      <c r="ON42" s="294"/>
      <c r="OO42" s="294"/>
      <c r="OP42" s="294"/>
      <c r="OQ42" s="294"/>
      <c r="OR42" s="294"/>
      <c r="OS42" s="294"/>
      <c r="OT42" s="294"/>
      <c r="OU42" s="294"/>
      <c r="OV42" s="303"/>
      <c r="OW42" s="301"/>
      <c r="OX42" s="294"/>
      <c r="OY42" s="294"/>
      <c r="OZ42" s="294"/>
      <c r="PA42" s="294"/>
      <c r="PB42" s="294"/>
      <c r="PC42" s="294"/>
      <c r="PD42" s="294"/>
      <c r="PE42" s="294"/>
      <c r="PF42" s="294"/>
      <c r="PG42" s="294"/>
      <c r="PH42" s="303"/>
      <c r="PI42" s="301"/>
    </row>
    <row r="43" spans="2:425" ht="12.5" thickBot="1">
      <c r="B43" s="48"/>
      <c r="C43" s="135" t="s">
        <v>125</v>
      </c>
      <c r="D43" s="136" t="s">
        <v>24</v>
      </c>
      <c r="E43" s="295">
        <v>0</v>
      </c>
      <c r="F43" s="137">
        <v>0</v>
      </c>
      <c r="G43" s="137">
        <v>4</v>
      </c>
      <c r="H43" s="137">
        <v>0</v>
      </c>
      <c r="I43" s="137">
        <v>0</v>
      </c>
      <c r="J43" s="137">
        <v>1</v>
      </c>
      <c r="K43" s="137">
        <v>1</v>
      </c>
      <c r="L43" s="137">
        <v>0</v>
      </c>
      <c r="M43" s="137">
        <v>0</v>
      </c>
      <c r="N43" s="137">
        <v>1</v>
      </c>
      <c r="O43" s="137">
        <v>0</v>
      </c>
      <c r="P43" s="137">
        <v>0</v>
      </c>
      <c r="Q43" s="138">
        <v>1</v>
      </c>
      <c r="R43" s="139">
        <v>0</v>
      </c>
      <c r="S43" s="139">
        <v>0</v>
      </c>
      <c r="T43" s="139">
        <v>0</v>
      </c>
      <c r="U43" s="139">
        <v>0</v>
      </c>
      <c r="V43" s="139">
        <v>1</v>
      </c>
      <c r="W43" s="139">
        <v>0</v>
      </c>
      <c r="X43" s="139">
        <v>0</v>
      </c>
      <c r="Y43" s="139">
        <v>0</v>
      </c>
      <c r="Z43" s="139">
        <v>0</v>
      </c>
      <c r="AA43" s="139">
        <v>3</v>
      </c>
      <c r="AB43" s="139">
        <v>0</v>
      </c>
      <c r="AC43" s="140">
        <v>0</v>
      </c>
      <c r="AD43" s="295">
        <v>1</v>
      </c>
      <c r="AE43" s="295">
        <v>0</v>
      </c>
      <c r="AF43" s="295">
        <v>2</v>
      </c>
      <c r="AG43" s="295">
        <v>0</v>
      </c>
      <c r="AH43" s="295">
        <v>0</v>
      </c>
      <c r="AI43" s="295">
        <v>1</v>
      </c>
      <c r="AJ43" s="295">
        <v>1</v>
      </c>
      <c r="AK43" s="295">
        <v>2</v>
      </c>
      <c r="AL43" s="295">
        <v>0</v>
      </c>
      <c r="AM43" s="295">
        <v>0</v>
      </c>
      <c r="AN43" s="304">
        <v>0</v>
      </c>
      <c r="AO43" s="302">
        <v>1</v>
      </c>
      <c r="AP43" s="295">
        <v>1</v>
      </c>
      <c r="AQ43" s="295">
        <v>0</v>
      </c>
      <c r="AR43" s="295">
        <v>2</v>
      </c>
      <c r="AS43" s="295">
        <v>0</v>
      </c>
      <c r="AT43" s="295">
        <v>0</v>
      </c>
      <c r="AU43" s="295">
        <v>1</v>
      </c>
      <c r="AV43" s="295">
        <v>1</v>
      </c>
      <c r="AW43" s="295">
        <v>1</v>
      </c>
      <c r="AX43" s="295">
        <v>0</v>
      </c>
      <c r="AY43" s="295">
        <v>0</v>
      </c>
      <c r="AZ43" s="304">
        <v>3</v>
      </c>
      <c r="BA43" s="302">
        <v>0</v>
      </c>
      <c r="BB43" s="295">
        <v>0</v>
      </c>
      <c r="BC43" s="295"/>
      <c r="BD43" s="295">
        <v>1</v>
      </c>
      <c r="BE43" s="295">
        <v>0</v>
      </c>
      <c r="BF43" s="295">
        <v>2</v>
      </c>
      <c r="BG43" s="295">
        <v>0</v>
      </c>
      <c r="BH43" s="295">
        <v>0</v>
      </c>
      <c r="BI43" s="295"/>
      <c r="BJ43" s="295"/>
      <c r="BK43" s="295"/>
      <c r="BL43" s="304"/>
      <c r="BM43" s="302"/>
      <c r="BN43" s="295"/>
      <c r="BO43" s="295"/>
      <c r="BP43" s="295"/>
      <c r="BQ43" s="295"/>
      <c r="BR43" s="295"/>
      <c r="BS43" s="295"/>
      <c r="BT43" s="295"/>
      <c r="BU43" s="295"/>
      <c r="BV43" s="295"/>
      <c r="BW43" s="295"/>
      <c r="BX43" s="304"/>
      <c r="BY43" s="302"/>
      <c r="BZ43" s="295"/>
      <c r="CA43" s="295"/>
      <c r="CB43" s="295"/>
      <c r="CC43" s="295"/>
      <c r="CD43" s="295"/>
      <c r="CE43" s="295"/>
      <c r="CF43" s="295"/>
      <c r="CG43" s="295"/>
      <c r="CH43" s="295"/>
      <c r="CI43" s="295"/>
      <c r="CJ43" s="304"/>
      <c r="CK43" s="302"/>
      <c r="CL43" s="295"/>
      <c r="CM43" s="295"/>
      <c r="CN43" s="295"/>
      <c r="CO43" s="295"/>
      <c r="CP43" s="295"/>
      <c r="CQ43" s="295"/>
      <c r="CR43" s="295"/>
      <c r="CS43" s="295"/>
      <c r="CT43" s="295"/>
      <c r="CU43" s="295"/>
      <c r="CV43" s="304"/>
      <c r="CW43" s="302"/>
      <c r="CX43" s="295">
        <v>1</v>
      </c>
      <c r="CY43" s="295">
        <v>1</v>
      </c>
      <c r="CZ43" s="295">
        <v>1</v>
      </c>
      <c r="DA43" s="295">
        <v>1</v>
      </c>
      <c r="DB43" s="295">
        <v>0</v>
      </c>
      <c r="DC43" s="295">
        <v>2</v>
      </c>
      <c r="DD43" s="295">
        <v>0</v>
      </c>
      <c r="DE43" s="295">
        <v>0</v>
      </c>
      <c r="DF43" s="295">
        <v>1</v>
      </c>
      <c r="DG43" s="295">
        <v>0</v>
      </c>
      <c r="DH43" s="304">
        <v>0</v>
      </c>
      <c r="DI43" s="302">
        <v>1</v>
      </c>
      <c r="DJ43" s="295">
        <v>2</v>
      </c>
      <c r="DK43" s="295">
        <v>0</v>
      </c>
      <c r="DL43" s="295">
        <v>2</v>
      </c>
      <c r="DM43" s="295">
        <v>0</v>
      </c>
      <c r="DN43" s="295">
        <v>2</v>
      </c>
      <c r="DO43" s="295">
        <v>0</v>
      </c>
      <c r="DP43" s="295">
        <v>0</v>
      </c>
      <c r="DQ43" s="295">
        <v>0</v>
      </c>
      <c r="DR43" s="295">
        <v>0</v>
      </c>
      <c r="DS43" s="295">
        <v>1</v>
      </c>
      <c r="DT43" s="304">
        <v>1</v>
      </c>
      <c r="DU43" s="302">
        <v>0</v>
      </c>
      <c r="DV43" s="295">
        <v>1</v>
      </c>
      <c r="DW43" s="295">
        <v>0</v>
      </c>
      <c r="DX43" s="295">
        <v>1</v>
      </c>
      <c r="DY43" s="295">
        <v>1</v>
      </c>
      <c r="DZ43" s="295">
        <v>0</v>
      </c>
      <c r="EA43" s="295">
        <v>0</v>
      </c>
      <c r="EB43" s="295">
        <v>3</v>
      </c>
      <c r="EC43" s="295">
        <v>1</v>
      </c>
      <c r="ED43" s="295">
        <v>3</v>
      </c>
      <c r="EE43" s="295">
        <v>0</v>
      </c>
      <c r="EF43" s="304">
        <v>0</v>
      </c>
      <c r="EG43" s="302">
        <v>0</v>
      </c>
      <c r="EH43" s="295">
        <v>1</v>
      </c>
      <c r="EI43" s="295">
        <v>0</v>
      </c>
      <c r="EJ43" s="295">
        <v>1</v>
      </c>
      <c r="EK43" s="295">
        <v>1</v>
      </c>
      <c r="EL43" s="295">
        <v>2</v>
      </c>
      <c r="EM43" s="295">
        <v>2</v>
      </c>
      <c r="EN43" s="295">
        <v>0</v>
      </c>
      <c r="EO43" s="295">
        <v>0</v>
      </c>
      <c r="EP43" s="295">
        <v>1</v>
      </c>
      <c r="EQ43" s="295">
        <v>1</v>
      </c>
      <c r="ER43" s="304">
        <v>4</v>
      </c>
      <c r="ES43" s="302">
        <v>0</v>
      </c>
      <c r="ET43" s="295">
        <v>0</v>
      </c>
      <c r="EU43" s="295">
        <v>0</v>
      </c>
      <c r="EV43" s="295">
        <v>3</v>
      </c>
      <c r="EW43" s="295">
        <v>1</v>
      </c>
      <c r="EX43" s="295">
        <v>0</v>
      </c>
      <c r="EY43" s="295">
        <v>0</v>
      </c>
      <c r="EZ43" s="295">
        <v>2</v>
      </c>
      <c r="FA43" s="295">
        <v>0</v>
      </c>
      <c r="FB43" s="295">
        <v>2</v>
      </c>
      <c r="FC43" s="295">
        <v>0</v>
      </c>
      <c r="FD43" s="304">
        <v>0</v>
      </c>
      <c r="FE43" s="302">
        <v>1</v>
      </c>
      <c r="FF43" s="295">
        <v>1</v>
      </c>
      <c r="FG43" s="295">
        <v>0</v>
      </c>
      <c r="FH43" s="295">
        <v>2</v>
      </c>
      <c r="FI43" s="295">
        <v>1</v>
      </c>
      <c r="FJ43" s="295">
        <v>1</v>
      </c>
      <c r="FK43" s="295">
        <v>2</v>
      </c>
      <c r="FL43" s="295">
        <v>1</v>
      </c>
      <c r="FM43" s="295">
        <v>1</v>
      </c>
      <c r="FN43" s="295">
        <v>0</v>
      </c>
      <c r="FO43" s="295">
        <v>2</v>
      </c>
      <c r="FP43" s="304">
        <v>0</v>
      </c>
      <c r="FQ43" s="302">
        <v>0</v>
      </c>
      <c r="FR43" s="295">
        <v>2</v>
      </c>
      <c r="FS43" s="295">
        <v>4</v>
      </c>
      <c r="FT43" s="295">
        <v>1</v>
      </c>
      <c r="FU43" s="295">
        <v>0</v>
      </c>
      <c r="FV43" s="295">
        <v>2</v>
      </c>
      <c r="FW43" s="295">
        <v>1</v>
      </c>
      <c r="FX43" s="295">
        <v>3</v>
      </c>
      <c r="FY43" s="295">
        <v>1</v>
      </c>
      <c r="FZ43" s="295">
        <v>0</v>
      </c>
      <c r="GA43" s="295">
        <v>0</v>
      </c>
      <c r="GB43" s="304">
        <v>1</v>
      </c>
      <c r="GC43" s="302">
        <v>2</v>
      </c>
      <c r="GD43" s="295">
        <v>0</v>
      </c>
      <c r="GE43" s="295">
        <v>0</v>
      </c>
      <c r="GF43" s="295">
        <v>0</v>
      </c>
      <c r="GG43" s="295">
        <v>0</v>
      </c>
      <c r="GH43" s="295">
        <v>0</v>
      </c>
      <c r="GI43" s="295">
        <v>0</v>
      </c>
      <c r="GJ43" s="295">
        <v>0</v>
      </c>
      <c r="GK43" s="295">
        <v>0</v>
      </c>
      <c r="GL43" s="295">
        <v>2</v>
      </c>
      <c r="GM43" s="295">
        <v>1</v>
      </c>
      <c r="GN43" s="304">
        <v>1</v>
      </c>
      <c r="GO43" s="302">
        <v>0</v>
      </c>
      <c r="GP43" s="295">
        <v>0</v>
      </c>
      <c r="GQ43" s="295">
        <v>0</v>
      </c>
      <c r="GR43" s="295">
        <v>0</v>
      </c>
      <c r="GS43" s="295">
        <v>0</v>
      </c>
      <c r="GT43" s="295">
        <v>0</v>
      </c>
      <c r="GU43" s="295">
        <v>0</v>
      </c>
      <c r="GV43" s="295">
        <v>2</v>
      </c>
      <c r="GW43" s="295">
        <v>1</v>
      </c>
      <c r="GX43" s="295">
        <v>0</v>
      </c>
      <c r="GY43" s="295">
        <v>0</v>
      </c>
      <c r="GZ43" s="304">
        <v>0</v>
      </c>
      <c r="HA43" s="302">
        <v>1</v>
      </c>
      <c r="HB43" s="295">
        <v>1</v>
      </c>
      <c r="HC43" s="295">
        <v>0</v>
      </c>
      <c r="HD43" s="295">
        <v>1</v>
      </c>
      <c r="HE43" s="295">
        <v>0</v>
      </c>
      <c r="HF43" s="295">
        <v>1</v>
      </c>
      <c r="HG43" s="295">
        <v>1</v>
      </c>
      <c r="HH43" s="295">
        <v>0</v>
      </c>
      <c r="HI43" s="295">
        <v>0</v>
      </c>
      <c r="HJ43" s="295">
        <v>2</v>
      </c>
      <c r="HK43" s="295">
        <v>0</v>
      </c>
      <c r="HL43" s="304">
        <v>0</v>
      </c>
      <c r="HM43" s="302">
        <v>1</v>
      </c>
      <c r="HN43" s="295">
        <v>0</v>
      </c>
      <c r="HO43" s="295">
        <v>2</v>
      </c>
      <c r="HP43" s="295">
        <v>1</v>
      </c>
      <c r="HQ43" s="295">
        <v>0</v>
      </c>
      <c r="HR43" s="295">
        <v>1</v>
      </c>
      <c r="HS43" s="295">
        <v>0</v>
      </c>
      <c r="HT43" s="295">
        <v>0</v>
      </c>
      <c r="HU43" s="295">
        <v>1</v>
      </c>
      <c r="HV43" s="295">
        <v>0</v>
      </c>
      <c r="HW43" s="295">
        <v>1</v>
      </c>
      <c r="HX43" s="304">
        <v>0</v>
      </c>
      <c r="HY43" s="302">
        <v>0</v>
      </c>
      <c r="HZ43" s="295">
        <v>0</v>
      </c>
      <c r="IA43" s="295">
        <v>0</v>
      </c>
      <c r="IB43" s="295">
        <v>0</v>
      </c>
      <c r="IC43" s="295">
        <v>0</v>
      </c>
      <c r="ID43" s="295">
        <v>0</v>
      </c>
      <c r="IE43" s="295">
        <v>0</v>
      </c>
      <c r="IF43" s="295">
        <v>0</v>
      </c>
      <c r="IG43" s="295">
        <v>2</v>
      </c>
      <c r="IH43" s="295">
        <v>0</v>
      </c>
      <c r="II43" s="295">
        <v>0</v>
      </c>
      <c r="IJ43" s="304">
        <v>0</v>
      </c>
      <c r="IK43" s="302">
        <v>0</v>
      </c>
      <c r="IL43" s="295">
        <v>0</v>
      </c>
      <c r="IM43" s="295">
        <v>0</v>
      </c>
      <c r="IN43" s="295">
        <v>0</v>
      </c>
      <c r="IO43" s="295">
        <v>1</v>
      </c>
      <c r="IP43" s="295">
        <v>0</v>
      </c>
      <c r="IQ43" s="295">
        <v>0</v>
      </c>
      <c r="IR43" s="295">
        <v>0</v>
      </c>
      <c r="IS43" s="295">
        <v>0</v>
      </c>
      <c r="IT43" s="295">
        <v>0</v>
      </c>
      <c r="IU43" s="295">
        <v>0</v>
      </c>
      <c r="IV43" s="304">
        <v>0</v>
      </c>
      <c r="IW43" s="302">
        <v>2</v>
      </c>
      <c r="IX43" s="295">
        <v>1</v>
      </c>
      <c r="IY43" s="295">
        <v>0</v>
      </c>
      <c r="IZ43" s="295">
        <v>1</v>
      </c>
      <c r="JA43" s="295">
        <v>1</v>
      </c>
      <c r="JB43" s="295">
        <v>0</v>
      </c>
      <c r="JC43" s="295">
        <v>0</v>
      </c>
      <c r="JD43" s="295">
        <v>0</v>
      </c>
      <c r="JE43" s="295">
        <v>0</v>
      </c>
      <c r="JF43" s="295">
        <v>0</v>
      </c>
      <c r="JG43" s="295">
        <v>0</v>
      </c>
      <c r="JH43" s="304">
        <v>0</v>
      </c>
      <c r="JI43" s="302">
        <v>1</v>
      </c>
      <c r="JJ43" s="295">
        <v>0</v>
      </c>
      <c r="JK43" s="295"/>
      <c r="JL43" s="295"/>
      <c r="JM43" s="295"/>
      <c r="JN43" s="295"/>
      <c r="JO43" s="295"/>
      <c r="JP43" s="295"/>
      <c r="JQ43" s="295"/>
      <c r="JR43" s="295"/>
      <c r="JS43" s="295"/>
      <c r="JT43" s="304"/>
      <c r="JU43" s="302"/>
      <c r="JV43" s="295"/>
      <c r="JW43" s="295"/>
      <c r="JX43" s="295"/>
      <c r="JY43" s="295"/>
      <c r="JZ43" s="295"/>
      <c r="KA43" s="295"/>
      <c r="KB43" s="295"/>
      <c r="KC43" s="295"/>
      <c r="KD43" s="295"/>
      <c r="KE43" s="295"/>
      <c r="KF43" s="304"/>
      <c r="KG43" s="302"/>
      <c r="KH43" s="295"/>
      <c r="KI43" s="295"/>
      <c r="KJ43" s="295"/>
      <c r="KK43" s="295"/>
      <c r="KL43" s="295"/>
      <c r="KM43" s="295"/>
      <c r="KN43" s="295"/>
      <c r="KO43" s="295"/>
      <c r="KP43" s="295"/>
      <c r="KQ43" s="295"/>
      <c r="KR43" s="304"/>
      <c r="KS43" s="302"/>
      <c r="KT43" s="295"/>
      <c r="KU43" s="295"/>
      <c r="KV43" s="295"/>
      <c r="KW43" s="295"/>
      <c r="KX43" s="295"/>
      <c r="KY43" s="295"/>
      <c r="KZ43" s="295"/>
      <c r="LA43" s="295"/>
      <c r="LB43" s="295"/>
      <c r="LC43" s="295"/>
      <c r="LD43" s="304"/>
      <c r="LE43" s="302"/>
      <c r="LF43" s="295"/>
      <c r="LG43" s="295"/>
      <c r="LH43" s="295"/>
      <c r="LI43" s="295"/>
      <c r="LJ43" s="295"/>
      <c r="LK43" s="295"/>
      <c r="LL43" s="295"/>
      <c r="LM43" s="295"/>
      <c r="LN43" s="295"/>
      <c r="LO43" s="295"/>
      <c r="LP43" s="304"/>
      <c r="LQ43" s="302"/>
      <c r="LR43" s="295"/>
      <c r="LS43" s="295"/>
      <c r="LT43" s="295"/>
      <c r="LU43" s="295"/>
      <c r="LV43" s="295"/>
      <c r="LW43" s="295"/>
      <c r="LX43" s="295"/>
      <c r="LY43" s="295"/>
      <c r="LZ43" s="295"/>
      <c r="MA43" s="295"/>
      <c r="MB43" s="304"/>
      <c r="MC43" s="302"/>
      <c r="MD43" s="295"/>
      <c r="ME43" s="295"/>
      <c r="MF43" s="295"/>
      <c r="MG43" s="295"/>
      <c r="MH43" s="295"/>
      <c r="MI43" s="295"/>
      <c r="MJ43" s="295"/>
      <c r="MK43" s="295"/>
      <c r="ML43" s="295"/>
      <c r="MM43" s="295"/>
      <c r="MN43" s="304"/>
      <c r="MO43" s="302"/>
      <c r="MP43" s="295"/>
      <c r="MQ43" s="295"/>
      <c r="MR43" s="295"/>
      <c r="MS43" s="295"/>
      <c r="MT43" s="295"/>
      <c r="MU43" s="295"/>
      <c r="MV43" s="295"/>
      <c r="MW43" s="295"/>
      <c r="MX43" s="295"/>
      <c r="MY43" s="295"/>
      <c r="MZ43" s="304"/>
      <c r="NA43" s="302"/>
      <c r="NB43" s="295"/>
      <c r="NC43" s="295"/>
      <c r="ND43" s="295"/>
      <c r="NE43" s="295"/>
      <c r="NF43" s="295"/>
      <c r="NG43" s="295"/>
      <c r="NH43" s="295"/>
      <c r="NI43" s="295"/>
      <c r="NJ43" s="295"/>
      <c r="NK43" s="295"/>
      <c r="NL43" s="304"/>
      <c r="NM43" s="302"/>
      <c r="NN43" s="295"/>
      <c r="NO43" s="295"/>
      <c r="NP43" s="295"/>
      <c r="NQ43" s="295"/>
      <c r="NR43" s="295"/>
      <c r="NS43" s="295"/>
      <c r="NT43" s="295"/>
      <c r="NU43" s="295"/>
      <c r="NV43" s="295"/>
      <c r="NW43" s="295"/>
      <c r="NX43" s="304"/>
      <c r="NY43" s="302"/>
      <c r="NZ43" s="295"/>
      <c r="OA43" s="295"/>
      <c r="OB43" s="295"/>
      <c r="OC43" s="295"/>
      <c r="OD43" s="295"/>
      <c r="OE43" s="295"/>
      <c r="OF43" s="295"/>
      <c r="OG43" s="295"/>
      <c r="OH43" s="295"/>
      <c r="OI43" s="295"/>
      <c r="OJ43" s="304"/>
      <c r="OK43" s="302"/>
      <c r="OL43" s="295"/>
      <c r="OM43" s="295"/>
      <c r="ON43" s="295"/>
      <c r="OO43" s="295"/>
      <c r="OP43" s="295"/>
      <c r="OQ43" s="295"/>
      <c r="OR43" s="295"/>
      <c r="OS43" s="295"/>
      <c r="OT43" s="295"/>
      <c r="OU43" s="295"/>
      <c r="OV43" s="304"/>
      <c r="OW43" s="302"/>
      <c r="OX43" s="295"/>
      <c r="OY43" s="295"/>
      <c r="OZ43" s="295"/>
      <c r="PA43" s="295"/>
      <c r="PB43" s="295"/>
      <c r="PC43" s="295"/>
      <c r="PD43" s="295"/>
      <c r="PE43" s="295"/>
      <c r="PF43" s="295"/>
      <c r="PG43" s="295"/>
      <c r="PH43" s="304"/>
      <c r="PI43" s="302"/>
    </row>
    <row r="44" spans="2:425">
      <c r="B44" s="141" t="s">
        <v>132</v>
      </c>
      <c r="C44" s="142"/>
      <c r="D44" s="143" t="s">
        <v>133</v>
      </c>
      <c r="E44" s="144">
        <v>158877339</v>
      </c>
      <c r="F44" s="144">
        <f t="shared" ref="F44:BQ44" si="555">F45+F46</f>
        <v>148915981</v>
      </c>
      <c r="G44" s="144">
        <f t="shared" si="555"/>
        <v>139821575</v>
      </c>
      <c r="H44" s="144">
        <f t="shared" si="555"/>
        <v>114618291</v>
      </c>
      <c r="I44" s="144">
        <f t="shared" si="555"/>
        <v>95141191</v>
      </c>
      <c r="J44" s="144">
        <f t="shared" si="555"/>
        <v>132153381</v>
      </c>
      <c r="K44" s="144">
        <f t="shared" si="555"/>
        <v>151535190</v>
      </c>
      <c r="L44" s="144">
        <f t="shared" si="555"/>
        <v>101999496</v>
      </c>
      <c r="M44" s="144">
        <f t="shared" si="555"/>
        <v>72939505</v>
      </c>
      <c r="N44" s="144">
        <f t="shared" si="555"/>
        <v>134239681</v>
      </c>
      <c r="O44" s="144">
        <f t="shared" si="555"/>
        <v>130876770</v>
      </c>
      <c r="P44" s="144">
        <f t="shared" si="555"/>
        <v>65110640</v>
      </c>
      <c r="Q44" s="144">
        <f t="shared" si="555"/>
        <v>73306557</v>
      </c>
      <c r="R44" s="144">
        <f t="shared" si="555"/>
        <v>117629655</v>
      </c>
      <c r="S44" s="144">
        <f t="shared" si="555"/>
        <v>95089969</v>
      </c>
      <c r="T44" s="144">
        <f t="shared" si="555"/>
        <v>175783427</v>
      </c>
      <c r="U44" s="144">
        <f t="shared" si="555"/>
        <v>98931773</v>
      </c>
      <c r="V44" s="144">
        <f t="shared" si="555"/>
        <v>69918334</v>
      </c>
      <c r="W44" s="144">
        <f t="shared" si="555"/>
        <v>104342180</v>
      </c>
      <c r="X44" s="144">
        <f t="shared" si="555"/>
        <v>166910519</v>
      </c>
      <c r="Y44" s="144">
        <f t="shared" si="555"/>
        <v>85544131</v>
      </c>
      <c r="Z44" s="144">
        <f t="shared" si="555"/>
        <v>115960726</v>
      </c>
      <c r="AA44" s="144">
        <f t="shared" si="555"/>
        <v>107195448</v>
      </c>
      <c r="AB44" s="144">
        <f t="shared" si="555"/>
        <v>124429493</v>
      </c>
      <c r="AC44" s="144">
        <f t="shared" si="555"/>
        <v>91334680</v>
      </c>
      <c r="AD44" s="145">
        <f t="shared" si="555"/>
        <v>183590436</v>
      </c>
      <c r="AE44" s="145">
        <f t="shared" si="555"/>
        <v>135328219</v>
      </c>
      <c r="AF44" s="145">
        <f t="shared" si="555"/>
        <v>190038039</v>
      </c>
      <c r="AG44" s="145">
        <f t="shared" si="555"/>
        <v>112292322</v>
      </c>
      <c r="AH44" s="145">
        <f t="shared" si="555"/>
        <v>103918888</v>
      </c>
      <c r="AI44" s="145">
        <f t="shared" si="555"/>
        <v>85918502</v>
      </c>
      <c r="AJ44" s="145">
        <f t="shared" si="555"/>
        <v>130209645</v>
      </c>
      <c r="AK44" s="145">
        <f t="shared" si="555"/>
        <v>117315284</v>
      </c>
      <c r="AL44" s="145">
        <f t="shared" si="555"/>
        <v>146882818</v>
      </c>
      <c r="AM44" s="145">
        <f t="shared" si="555"/>
        <v>119081938</v>
      </c>
      <c r="AN44" s="145">
        <f t="shared" si="555"/>
        <v>147513911</v>
      </c>
      <c r="AO44" s="146">
        <f t="shared" si="555"/>
        <v>102676743</v>
      </c>
      <c r="AP44" s="144">
        <f t="shared" si="555"/>
        <v>205046492</v>
      </c>
      <c r="AQ44" s="144">
        <f t="shared" si="555"/>
        <v>77211758</v>
      </c>
      <c r="AR44" s="144">
        <f t="shared" si="555"/>
        <v>211891620</v>
      </c>
      <c r="AS44" s="144">
        <f t="shared" si="555"/>
        <v>105381902</v>
      </c>
      <c r="AT44" s="144">
        <f t="shared" si="555"/>
        <v>107009168</v>
      </c>
      <c r="AU44" s="144">
        <f t="shared" si="555"/>
        <v>235531176</v>
      </c>
      <c r="AV44" s="144">
        <f t="shared" si="555"/>
        <v>162439297</v>
      </c>
      <c r="AW44" s="144">
        <f t="shared" si="555"/>
        <v>93071641</v>
      </c>
      <c r="AX44" s="144">
        <f t="shared" si="555"/>
        <v>141251794</v>
      </c>
      <c r="AY44" s="144">
        <f t="shared" si="555"/>
        <v>169612755</v>
      </c>
      <c r="AZ44" s="147">
        <f t="shared" si="555"/>
        <v>154871533</v>
      </c>
      <c r="BA44" s="148">
        <f t="shared" si="555"/>
        <v>135709124</v>
      </c>
      <c r="BB44" s="144">
        <f t="shared" si="555"/>
        <v>216412222</v>
      </c>
      <c r="BC44" s="144">
        <f t="shared" si="555"/>
        <v>151916763</v>
      </c>
      <c r="BD44" s="144">
        <f t="shared" si="555"/>
        <v>276198012</v>
      </c>
      <c r="BE44" s="144">
        <f t="shared" si="555"/>
        <v>133314476</v>
      </c>
      <c r="BF44" s="144">
        <f t="shared" si="555"/>
        <v>140046854</v>
      </c>
      <c r="BG44" s="144">
        <f t="shared" si="555"/>
        <v>195772662</v>
      </c>
      <c r="BH44" s="144">
        <f t="shared" si="555"/>
        <v>150652095</v>
      </c>
      <c r="BI44" s="144">
        <f t="shared" si="555"/>
        <v>0</v>
      </c>
      <c r="BJ44" s="144">
        <f t="shared" si="555"/>
        <v>0</v>
      </c>
      <c r="BK44" s="144">
        <f t="shared" si="555"/>
        <v>0</v>
      </c>
      <c r="BL44" s="147">
        <f t="shared" si="555"/>
        <v>0</v>
      </c>
      <c r="BM44" s="148">
        <f t="shared" si="555"/>
        <v>0</v>
      </c>
      <c r="BN44" s="144">
        <f t="shared" si="555"/>
        <v>0</v>
      </c>
      <c r="BO44" s="144">
        <f t="shared" si="555"/>
        <v>0</v>
      </c>
      <c r="BP44" s="144">
        <f t="shared" si="555"/>
        <v>0</v>
      </c>
      <c r="BQ44" s="144">
        <f t="shared" si="555"/>
        <v>0</v>
      </c>
      <c r="BR44" s="144">
        <f t="shared" ref="BR44:EC44" si="556">BR45+BR46</f>
        <v>0</v>
      </c>
      <c r="BS44" s="144">
        <f t="shared" si="556"/>
        <v>0</v>
      </c>
      <c r="BT44" s="144">
        <f t="shared" si="556"/>
        <v>0</v>
      </c>
      <c r="BU44" s="144">
        <f t="shared" si="556"/>
        <v>0</v>
      </c>
      <c r="BV44" s="144">
        <f t="shared" si="556"/>
        <v>0</v>
      </c>
      <c r="BW44" s="144">
        <f t="shared" si="556"/>
        <v>0</v>
      </c>
      <c r="BX44" s="147">
        <f t="shared" si="556"/>
        <v>0</v>
      </c>
      <c r="BY44" s="148">
        <f t="shared" si="556"/>
        <v>0</v>
      </c>
      <c r="BZ44" s="144">
        <f t="shared" si="556"/>
        <v>0</v>
      </c>
      <c r="CA44" s="144">
        <f t="shared" si="556"/>
        <v>0</v>
      </c>
      <c r="CB44" s="144">
        <f t="shared" si="556"/>
        <v>0</v>
      </c>
      <c r="CC44" s="144">
        <f t="shared" si="556"/>
        <v>0</v>
      </c>
      <c r="CD44" s="144">
        <f t="shared" si="556"/>
        <v>0</v>
      </c>
      <c r="CE44" s="144">
        <f t="shared" si="556"/>
        <v>0</v>
      </c>
      <c r="CF44" s="144">
        <f t="shared" si="556"/>
        <v>0</v>
      </c>
      <c r="CG44" s="144">
        <f t="shared" si="556"/>
        <v>0</v>
      </c>
      <c r="CH44" s="144">
        <f t="shared" si="556"/>
        <v>0</v>
      </c>
      <c r="CI44" s="144">
        <f t="shared" si="556"/>
        <v>0</v>
      </c>
      <c r="CJ44" s="147">
        <f t="shared" si="556"/>
        <v>0</v>
      </c>
      <c r="CK44" s="148">
        <f t="shared" si="556"/>
        <v>0</v>
      </c>
      <c r="CL44" s="144">
        <f t="shared" si="556"/>
        <v>0</v>
      </c>
      <c r="CM44" s="144">
        <f t="shared" si="556"/>
        <v>0</v>
      </c>
      <c r="CN44" s="144">
        <f t="shared" si="556"/>
        <v>0</v>
      </c>
      <c r="CO44" s="144">
        <f t="shared" si="556"/>
        <v>0</v>
      </c>
      <c r="CP44" s="144">
        <f t="shared" si="556"/>
        <v>0</v>
      </c>
      <c r="CQ44" s="144">
        <f t="shared" si="556"/>
        <v>0</v>
      </c>
      <c r="CR44" s="144">
        <f t="shared" si="556"/>
        <v>0</v>
      </c>
      <c r="CS44" s="144">
        <f t="shared" si="556"/>
        <v>0</v>
      </c>
      <c r="CT44" s="144">
        <f t="shared" si="556"/>
        <v>0</v>
      </c>
      <c r="CU44" s="144">
        <f t="shared" si="556"/>
        <v>0</v>
      </c>
      <c r="CV44" s="147">
        <f t="shared" si="556"/>
        <v>0</v>
      </c>
      <c r="CW44" s="148">
        <f t="shared" si="556"/>
        <v>0</v>
      </c>
      <c r="CX44" s="144">
        <f t="shared" si="556"/>
        <v>275952164</v>
      </c>
      <c r="CY44" s="144">
        <f t="shared" si="556"/>
        <v>141296745</v>
      </c>
      <c r="CZ44" s="144">
        <f t="shared" si="556"/>
        <v>228026202</v>
      </c>
      <c r="DA44" s="144">
        <f t="shared" si="556"/>
        <v>206464732</v>
      </c>
      <c r="DB44" s="144">
        <f t="shared" si="556"/>
        <v>145074788</v>
      </c>
      <c r="DC44" s="144">
        <f t="shared" si="556"/>
        <v>290807596</v>
      </c>
      <c r="DD44" s="144">
        <f t="shared" si="556"/>
        <v>120522425</v>
      </c>
      <c r="DE44" s="144">
        <f t="shared" si="556"/>
        <v>106273363</v>
      </c>
      <c r="DF44" s="144">
        <f t="shared" si="556"/>
        <v>140767456</v>
      </c>
      <c r="DG44" s="144">
        <f t="shared" si="556"/>
        <v>107409904</v>
      </c>
      <c r="DH44" s="147">
        <f t="shared" si="556"/>
        <v>113805900</v>
      </c>
      <c r="DI44" s="148">
        <f t="shared" si="556"/>
        <v>68233043</v>
      </c>
      <c r="DJ44" s="144">
        <f t="shared" si="556"/>
        <v>235733035</v>
      </c>
      <c r="DK44" s="144">
        <f t="shared" si="556"/>
        <v>131481867</v>
      </c>
      <c r="DL44" s="144">
        <f t="shared" si="556"/>
        <v>222023419</v>
      </c>
      <c r="DM44" s="144">
        <f t="shared" si="556"/>
        <v>102994855</v>
      </c>
      <c r="DN44" s="144">
        <f t="shared" si="556"/>
        <v>134086460</v>
      </c>
      <c r="DO44" s="144">
        <f t="shared" si="556"/>
        <v>142023696</v>
      </c>
      <c r="DP44" s="144">
        <f t="shared" si="556"/>
        <v>152917012</v>
      </c>
      <c r="DQ44" s="144">
        <f t="shared" si="556"/>
        <v>64683232</v>
      </c>
      <c r="DR44" s="144">
        <f t="shared" si="556"/>
        <v>152064288</v>
      </c>
      <c r="DS44" s="144">
        <f t="shared" si="556"/>
        <v>103074908</v>
      </c>
      <c r="DT44" s="147">
        <f t="shared" si="556"/>
        <v>110574392</v>
      </c>
      <c r="DU44" s="148">
        <f t="shared" si="556"/>
        <v>80897631</v>
      </c>
      <c r="DV44" s="144">
        <f>DV45+DV46</f>
        <v>159800644</v>
      </c>
      <c r="DW44" s="144">
        <f t="shared" si="556"/>
        <v>131863656</v>
      </c>
      <c r="DX44" s="144">
        <f t="shared" si="556"/>
        <v>211416749</v>
      </c>
      <c r="DY44" s="144">
        <f t="shared" si="556"/>
        <v>129185307</v>
      </c>
      <c r="DZ44" s="144">
        <f t="shared" si="556"/>
        <v>102118647</v>
      </c>
      <c r="EA44" s="144">
        <f t="shared" si="556"/>
        <v>134480415</v>
      </c>
      <c r="EB44" s="144">
        <f t="shared" si="556"/>
        <v>127033295</v>
      </c>
      <c r="EC44" s="144">
        <f t="shared" si="556"/>
        <v>71075190</v>
      </c>
      <c r="ED44" s="144">
        <f t="shared" ref="ED44:GO44" si="557">ED45+ED46</f>
        <v>165580809</v>
      </c>
      <c r="EE44" s="144">
        <f t="shared" si="557"/>
        <v>162233068</v>
      </c>
      <c r="EF44" s="147">
        <f t="shared" si="557"/>
        <v>95848905</v>
      </c>
      <c r="EG44" s="148">
        <f t="shared" si="557"/>
        <v>66184632</v>
      </c>
      <c r="EH44" s="144">
        <f t="shared" si="557"/>
        <v>176867283</v>
      </c>
      <c r="EI44" s="144">
        <f t="shared" si="557"/>
        <v>105588548</v>
      </c>
      <c r="EJ44" s="144">
        <f t="shared" si="557"/>
        <v>188164559</v>
      </c>
      <c r="EK44" s="144">
        <f t="shared" si="557"/>
        <v>92590603</v>
      </c>
      <c r="EL44" s="144">
        <f t="shared" si="557"/>
        <v>120597750</v>
      </c>
      <c r="EM44" s="144">
        <f t="shared" si="557"/>
        <v>95114196</v>
      </c>
      <c r="EN44" s="144">
        <f t="shared" si="557"/>
        <v>141419793</v>
      </c>
      <c r="EO44" s="144">
        <f t="shared" si="557"/>
        <v>96887260</v>
      </c>
      <c r="EP44" s="144">
        <f t="shared" si="557"/>
        <v>124497319</v>
      </c>
      <c r="EQ44" s="144">
        <f t="shared" si="557"/>
        <v>117131828</v>
      </c>
      <c r="ER44" s="147">
        <f t="shared" si="557"/>
        <v>108731120</v>
      </c>
      <c r="ES44" s="148">
        <f t="shared" si="557"/>
        <v>53592065</v>
      </c>
      <c r="ET44" s="144">
        <f t="shared" si="557"/>
        <v>189122676</v>
      </c>
      <c r="EU44" s="144">
        <f t="shared" si="557"/>
        <v>150097288</v>
      </c>
      <c r="EV44" s="144">
        <f t="shared" si="557"/>
        <v>286625395</v>
      </c>
      <c r="EW44" s="144">
        <f t="shared" si="557"/>
        <v>89456746</v>
      </c>
      <c r="EX44" s="144">
        <f t="shared" si="557"/>
        <v>112210032</v>
      </c>
      <c r="EY44" s="144">
        <f t="shared" si="557"/>
        <v>122757442</v>
      </c>
      <c r="EZ44" s="144">
        <f t="shared" si="557"/>
        <v>82772486</v>
      </c>
      <c r="FA44" s="144">
        <f t="shared" si="557"/>
        <v>76145388</v>
      </c>
      <c r="FB44" s="144">
        <f t="shared" si="557"/>
        <v>142314217</v>
      </c>
      <c r="FC44" s="144">
        <f t="shared" si="557"/>
        <v>112141499</v>
      </c>
      <c r="FD44" s="147">
        <f t="shared" si="557"/>
        <v>112111956</v>
      </c>
      <c r="FE44" s="148">
        <f t="shared" si="557"/>
        <v>38459739</v>
      </c>
      <c r="FF44" s="144">
        <f t="shared" si="557"/>
        <v>188179737</v>
      </c>
      <c r="FG44" s="144">
        <f t="shared" si="557"/>
        <v>117785797</v>
      </c>
      <c r="FH44" s="144">
        <f t="shared" si="557"/>
        <v>230371740</v>
      </c>
      <c r="FI44" s="144">
        <f t="shared" si="557"/>
        <v>160746174</v>
      </c>
      <c r="FJ44" s="144">
        <f t="shared" si="557"/>
        <v>93038546</v>
      </c>
      <c r="FK44" s="144">
        <f t="shared" si="557"/>
        <v>147718303</v>
      </c>
      <c r="FL44" s="144">
        <f t="shared" si="557"/>
        <v>114004215</v>
      </c>
      <c r="FM44" s="144">
        <f t="shared" si="557"/>
        <v>93118595</v>
      </c>
      <c r="FN44" s="144">
        <f t="shared" si="557"/>
        <v>119109049</v>
      </c>
      <c r="FO44" s="144">
        <f t="shared" si="557"/>
        <v>101648636</v>
      </c>
      <c r="FP44" s="147">
        <f t="shared" si="557"/>
        <v>87951262</v>
      </c>
      <c r="FQ44" s="148">
        <f t="shared" si="557"/>
        <v>86467816</v>
      </c>
      <c r="FR44" s="144">
        <f t="shared" si="557"/>
        <v>220536100</v>
      </c>
      <c r="FS44" s="144">
        <f t="shared" si="557"/>
        <v>114612359</v>
      </c>
      <c r="FT44" s="144">
        <f t="shared" si="557"/>
        <v>244859419</v>
      </c>
      <c r="FU44" s="144">
        <f t="shared" si="557"/>
        <v>138247564</v>
      </c>
      <c r="FV44" s="144">
        <f t="shared" si="557"/>
        <v>80902477</v>
      </c>
      <c r="FW44" s="144">
        <f t="shared" si="557"/>
        <v>201587018</v>
      </c>
      <c r="FX44" s="144">
        <f t="shared" si="557"/>
        <v>117700034</v>
      </c>
      <c r="FY44" s="144">
        <f t="shared" si="557"/>
        <v>122801502</v>
      </c>
      <c r="FZ44" s="144">
        <f t="shared" si="557"/>
        <v>109399241</v>
      </c>
      <c r="GA44" s="144">
        <f t="shared" si="557"/>
        <v>139064259</v>
      </c>
      <c r="GB44" s="147">
        <f t="shared" si="557"/>
        <v>129043600</v>
      </c>
      <c r="GC44" s="148">
        <f t="shared" si="557"/>
        <v>76955775</v>
      </c>
      <c r="GD44" s="144">
        <f t="shared" si="557"/>
        <v>166906624</v>
      </c>
      <c r="GE44" s="144">
        <f t="shared" si="557"/>
        <v>207826985</v>
      </c>
      <c r="GF44" s="144">
        <f t="shared" si="557"/>
        <v>242169442</v>
      </c>
      <c r="GG44" s="144">
        <f t="shared" si="557"/>
        <v>139518466</v>
      </c>
      <c r="GH44" s="144">
        <f t="shared" si="557"/>
        <v>136629384</v>
      </c>
      <c r="GI44" s="144">
        <f t="shared" si="557"/>
        <v>126303932</v>
      </c>
      <c r="GJ44" s="144">
        <f t="shared" si="557"/>
        <v>182089786</v>
      </c>
      <c r="GK44" s="144">
        <f t="shared" si="557"/>
        <v>131331094</v>
      </c>
      <c r="GL44" s="144">
        <f t="shared" si="557"/>
        <v>157924210</v>
      </c>
      <c r="GM44" s="144">
        <f t="shared" si="557"/>
        <v>165209706</v>
      </c>
      <c r="GN44" s="147">
        <f t="shared" si="557"/>
        <v>92839758</v>
      </c>
      <c r="GO44" s="148">
        <f t="shared" si="557"/>
        <v>73852737</v>
      </c>
      <c r="GP44" s="144">
        <f t="shared" ref="GP44:HA44" si="558">GP45+GP46</f>
        <v>167410966</v>
      </c>
      <c r="GQ44" s="144">
        <f t="shared" si="558"/>
        <v>172037651</v>
      </c>
      <c r="GR44" s="144">
        <f t="shared" si="558"/>
        <v>187035621</v>
      </c>
      <c r="GS44" s="144">
        <f t="shared" si="558"/>
        <v>111338547</v>
      </c>
      <c r="GT44" s="144">
        <f t="shared" si="558"/>
        <v>74938063</v>
      </c>
      <c r="GU44" s="144">
        <f t="shared" si="558"/>
        <v>224819191</v>
      </c>
      <c r="GV44" s="144">
        <f t="shared" si="558"/>
        <v>64208991</v>
      </c>
      <c r="GW44" s="144">
        <f t="shared" si="558"/>
        <v>63206188</v>
      </c>
      <c r="GX44" s="144">
        <f t="shared" si="558"/>
        <v>85746058</v>
      </c>
      <c r="GY44" s="144">
        <f t="shared" si="558"/>
        <v>113954665</v>
      </c>
      <c r="GZ44" s="147">
        <f t="shared" si="558"/>
        <v>83722867</v>
      </c>
      <c r="HA44" s="148">
        <f t="shared" si="558"/>
        <v>83109420</v>
      </c>
      <c r="HB44" s="144">
        <f t="shared" ref="HB44:JM44" si="559">HB45+HB46</f>
        <v>122755617</v>
      </c>
      <c r="HC44" s="144">
        <f t="shared" si="559"/>
        <v>120876321</v>
      </c>
      <c r="HD44" s="144">
        <f t="shared" si="559"/>
        <v>188282826</v>
      </c>
      <c r="HE44" s="144">
        <f t="shared" si="559"/>
        <v>61435192</v>
      </c>
      <c r="HF44" s="144">
        <f t="shared" si="559"/>
        <v>97467046</v>
      </c>
      <c r="HG44" s="144">
        <f t="shared" si="559"/>
        <v>96841709</v>
      </c>
      <c r="HH44" s="144">
        <f t="shared" si="559"/>
        <v>94447541</v>
      </c>
      <c r="HI44" s="144">
        <f t="shared" si="559"/>
        <v>93940213</v>
      </c>
      <c r="HJ44" s="144">
        <f t="shared" si="559"/>
        <v>108628763</v>
      </c>
      <c r="HK44" s="144">
        <f t="shared" si="559"/>
        <v>79914932</v>
      </c>
      <c r="HL44" s="147">
        <f t="shared" si="559"/>
        <v>110316612</v>
      </c>
      <c r="HM44" s="148">
        <f t="shared" si="559"/>
        <v>96749605</v>
      </c>
      <c r="HN44" s="144">
        <f t="shared" si="559"/>
        <v>114136907</v>
      </c>
      <c r="HO44" s="144">
        <f t="shared" si="559"/>
        <v>81834803</v>
      </c>
      <c r="HP44" s="144">
        <f t="shared" si="559"/>
        <v>168991418</v>
      </c>
      <c r="HQ44" s="144">
        <f t="shared" si="559"/>
        <v>102790972</v>
      </c>
      <c r="HR44" s="144">
        <f t="shared" si="559"/>
        <v>72585903</v>
      </c>
      <c r="HS44" s="144">
        <f t="shared" si="559"/>
        <v>101746273</v>
      </c>
      <c r="HT44" s="144">
        <f t="shared" si="559"/>
        <v>124468405</v>
      </c>
      <c r="HU44" s="144">
        <f t="shared" si="559"/>
        <v>80083061</v>
      </c>
      <c r="HV44" s="144">
        <f t="shared" si="559"/>
        <v>133618726</v>
      </c>
      <c r="HW44" s="144">
        <f t="shared" si="559"/>
        <v>114575990</v>
      </c>
      <c r="HX44" s="147">
        <f t="shared" si="559"/>
        <v>114891609</v>
      </c>
      <c r="HY44" s="148">
        <f t="shared" si="559"/>
        <v>80894321</v>
      </c>
      <c r="HZ44" s="144">
        <f t="shared" si="559"/>
        <v>109455893</v>
      </c>
      <c r="IA44" s="144">
        <f t="shared" si="559"/>
        <v>88550352</v>
      </c>
      <c r="IB44" s="144">
        <f t="shared" si="559"/>
        <v>190052773</v>
      </c>
      <c r="IC44" s="144">
        <f t="shared" si="559"/>
        <v>97700546</v>
      </c>
      <c r="ID44" s="144">
        <f t="shared" si="559"/>
        <v>57167831</v>
      </c>
      <c r="IE44" s="144">
        <f t="shared" si="559"/>
        <v>137472535</v>
      </c>
      <c r="IF44" s="144">
        <f t="shared" si="559"/>
        <v>145075660</v>
      </c>
      <c r="IG44" s="144">
        <f t="shared" si="559"/>
        <v>77737666</v>
      </c>
      <c r="IH44" s="144">
        <f t="shared" si="559"/>
        <v>114318126</v>
      </c>
      <c r="II44" s="144">
        <f t="shared" si="559"/>
        <v>119841889</v>
      </c>
      <c r="IJ44" s="147">
        <f t="shared" si="559"/>
        <v>111237142</v>
      </c>
      <c r="IK44" s="148">
        <f t="shared" si="559"/>
        <v>141999405</v>
      </c>
      <c r="IL44" s="144">
        <f t="shared" si="559"/>
        <v>104043497</v>
      </c>
      <c r="IM44" s="144">
        <f t="shared" si="559"/>
        <v>112471264</v>
      </c>
      <c r="IN44" s="144">
        <f t="shared" si="559"/>
        <v>267895370</v>
      </c>
      <c r="IO44" s="144">
        <f t="shared" si="559"/>
        <v>133110390</v>
      </c>
      <c r="IP44" s="144">
        <f t="shared" si="559"/>
        <v>109180888</v>
      </c>
      <c r="IQ44" s="144">
        <f t="shared" si="559"/>
        <v>132316115</v>
      </c>
      <c r="IR44" s="144">
        <f t="shared" si="559"/>
        <v>161739311</v>
      </c>
      <c r="IS44" s="144">
        <f t="shared" si="559"/>
        <v>91937504</v>
      </c>
      <c r="IT44" s="144">
        <f t="shared" si="559"/>
        <v>130563891</v>
      </c>
      <c r="IU44" s="144">
        <f t="shared" si="559"/>
        <v>130442215</v>
      </c>
      <c r="IV44" s="147">
        <f t="shared" si="559"/>
        <v>93000915</v>
      </c>
      <c r="IW44" s="148">
        <f t="shared" si="559"/>
        <v>113371556</v>
      </c>
      <c r="IX44" s="144">
        <f t="shared" si="559"/>
        <v>170530556</v>
      </c>
      <c r="IY44" s="144">
        <f t="shared" si="559"/>
        <v>133740726</v>
      </c>
      <c r="IZ44" s="144">
        <f t="shared" si="559"/>
        <v>249365896</v>
      </c>
      <c r="JA44" s="144">
        <f t="shared" si="559"/>
        <v>95937482</v>
      </c>
      <c r="JB44" s="144">
        <f t="shared" si="559"/>
        <v>87359679</v>
      </c>
      <c r="JC44" s="144">
        <f t="shared" si="559"/>
        <v>213663549</v>
      </c>
      <c r="JD44" s="144">
        <f t="shared" si="559"/>
        <v>157630227</v>
      </c>
      <c r="JE44" s="144">
        <f t="shared" si="559"/>
        <v>152565997</v>
      </c>
      <c r="JF44" s="144">
        <f t="shared" si="559"/>
        <v>157883739</v>
      </c>
      <c r="JG44" s="144">
        <f t="shared" si="559"/>
        <v>178526672</v>
      </c>
      <c r="JH44" s="147">
        <f t="shared" si="559"/>
        <v>136663458</v>
      </c>
      <c r="JI44" s="148">
        <f t="shared" si="559"/>
        <v>87015654</v>
      </c>
      <c r="JJ44" s="144">
        <f t="shared" si="559"/>
        <v>158877339</v>
      </c>
      <c r="JK44" s="144">
        <f t="shared" si="559"/>
        <v>0</v>
      </c>
      <c r="JL44" s="144">
        <f t="shared" si="559"/>
        <v>0</v>
      </c>
      <c r="JM44" s="144">
        <f t="shared" si="559"/>
        <v>0</v>
      </c>
      <c r="JN44" s="144">
        <f t="shared" ref="JN44:LY44" si="560">JN45+JN46</f>
        <v>0</v>
      </c>
      <c r="JO44" s="144">
        <f t="shared" si="560"/>
        <v>0</v>
      </c>
      <c r="JP44" s="144">
        <f t="shared" si="560"/>
        <v>0</v>
      </c>
      <c r="JQ44" s="144">
        <f t="shared" si="560"/>
        <v>0</v>
      </c>
      <c r="JR44" s="144">
        <f t="shared" si="560"/>
        <v>0</v>
      </c>
      <c r="JS44" s="144">
        <f t="shared" si="560"/>
        <v>0</v>
      </c>
      <c r="JT44" s="147">
        <f t="shared" si="560"/>
        <v>0</v>
      </c>
      <c r="JU44" s="148">
        <f t="shared" si="560"/>
        <v>0</v>
      </c>
      <c r="JV44" s="144">
        <f t="shared" si="560"/>
        <v>0</v>
      </c>
      <c r="JW44" s="144">
        <f t="shared" si="560"/>
        <v>0</v>
      </c>
      <c r="JX44" s="144">
        <f t="shared" si="560"/>
        <v>0</v>
      </c>
      <c r="JY44" s="144">
        <f t="shared" si="560"/>
        <v>0</v>
      </c>
      <c r="JZ44" s="144">
        <f t="shared" si="560"/>
        <v>0</v>
      </c>
      <c r="KA44" s="144">
        <f t="shared" si="560"/>
        <v>0</v>
      </c>
      <c r="KB44" s="144">
        <f t="shared" si="560"/>
        <v>0</v>
      </c>
      <c r="KC44" s="144">
        <f t="shared" si="560"/>
        <v>0</v>
      </c>
      <c r="KD44" s="144">
        <f t="shared" si="560"/>
        <v>0</v>
      </c>
      <c r="KE44" s="144">
        <f t="shared" si="560"/>
        <v>0</v>
      </c>
      <c r="KF44" s="147">
        <f t="shared" si="560"/>
        <v>0</v>
      </c>
      <c r="KG44" s="148">
        <f t="shared" si="560"/>
        <v>0</v>
      </c>
      <c r="KH44" s="144">
        <f t="shared" si="560"/>
        <v>0</v>
      </c>
      <c r="KI44" s="144">
        <f t="shared" si="560"/>
        <v>0</v>
      </c>
      <c r="KJ44" s="144">
        <f t="shared" si="560"/>
        <v>0</v>
      </c>
      <c r="KK44" s="144">
        <f t="shared" si="560"/>
        <v>0</v>
      </c>
      <c r="KL44" s="144">
        <f t="shared" si="560"/>
        <v>0</v>
      </c>
      <c r="KM44" s="144">
        <f t="shared" si="560"/>
        <v>0</v>
      </c>
      <c r="KN44" s="144">
        <f t="shared" si="560"/>
        <v>0</v>
      </c>
      <c r="KO44" s="144">
        <f t="shared" si="560"/>
        <v>0</v>
      </c>
      <c r="KP44" s="144">
        <f t="shared" si="560"/>
        <v>0</v>
      </c>
      <c r="KQ44" s="144">
        <f t="shared" si="560"/>
        <v>0</v>
      </c>
      <c r="KR44" s="147">
        <f t="shared" si="560"/>
        <v>0</v>
      </c>
      <c r="KS44" s="148">
        <f t="shared" si="560"/>
        <v>0</v>
      </c>
      <c r="KT44" s="144">
        <f t="shared" si="560"/>
        <v>0</v>
      </c>
      <c r="KU44" s="144">
        <f t="shared" si="560"/>
        <v>0</v>
      </c>
      <c r="KV44" s="144">
        <f t="shared" si="560"/>
        <v>0</v>
      </c>
      <c r="KW44" s="144">
        <f t="shared" si="560"/>
        <v>0</v>
      </c>
      <c r="KX44" s="144">
        <f t="shared" si="560"/>
        <v>0</v>
      </c>
      <c r="KY44" s="144">
        <f t="shared" si="560"/>
        <v>0</v>
      </c>
      <c r="KZ44" s="144">
        <f t="shared" si="560"/>
        <v>0</v>
      </c>
      <c r="LA44" s="144">
        <f t="shared" si="560"/>
        <v>0</v>
      </c>
      <c r="LB44" s="144">
        <f t="shared" si="560"/>
        <v>0</v>
      </c>
      <c r="LC44" s="144">
        <f t="shared" si="560"/>
        <v>0</v>
      </c>
      <c r="LD44" s="147">
        <f t="shared" si="560"/>
        <v>0</v>
      </c>
      <c r="LE44" s="148">
        <f t="shared" si="560"/>
        <v>0</v>
      </c>
      <c r="LF44" s="144">
        <f t="shared" si="560"/>
        <v>0</v>
      </c>
      <c r="LG44" s="144">
        <f t="shared" si="560"/>
        <v>0</v>
      </c>
      <c r="LH44" s="144">
        <f t="shared" si="560"/>
        <v>0</v>
      </c>
      <c r="LI44" s="144">
        <f t="shared" si="560"/>
        <v>0</v>
      </c>
      <c r="LJ44" s="144">
        <f t="shared" si="560"/>
        <v>0</v>
      </c>
      <c r="LK44" s="144">
        <f t="shared" si="560"/>
        <v>0</v>
      </c>
      <c r="LL44" s="144">
        <f t="shared" si="560"/>
        <v>0</v>
      </c>
      <c r="LM44" s="144">
        <f t="shared" si="560"/>
        <v>0</v>
      </c>
      <c r="LN44" s="144">
        <f t="shared" si="560"/>
        <v>0</v>
      </c>
      <c r="LO44" s="144">
        <f t="shared" si="560"/>
        <v>0</v>
      </c>
      <c r="LP44" s="147">
        <f t="shared" si="560"/>
        <v>0</v>
      </c>
      <c r="LQ44" s="148">
        <f t="shared" si="560"/>
        <v>0</v>
      </c>
      <c r="LR44" s="144">
        <f t="shared" si="560"/>
        <v>0</v>
      </c>
      <c r="LS44" s="144">
        <f t="shared" si="560"/>
        <v>0</v>
      </c>
      <c r="LT44" s="144">
        <f t="shared" si="560"/>
        <v>0</v>
      </c>
      <c r="LU44" s="144">
        <f t="shared" si="560"/>
        <v>0</v>
      </c>
      <c r="LV44" s="144">
        <f t="shared" si="560"/>
        <v>0</v>
      </c>
      <c r="LW44" s="144">
        <f t="shared" si="560"/>
        <v>0</v>
      </c>
      <c r="LX44" s="144">
        <f t="shared" si="560"/>
        <v>0</v>
      </c>
      <c r="LY44" s="144">
        <f t="shared" si="560"/>
        <v>0</v>
      </c>
      <c r="LZ44" s="144">
        <f t="shared" ref="LZ44:OK44" si="561">LZ45+LZ46</f>
        <v>0</v>
      </c>
      <c r="MA44" s="144">
        <f t="shared" si="561"/>
        <v>0</v>
      </c>
      <c r="MB44" s="147">
        <f t="shared" si="561"/>
        <v>0</v>
      </c>
      <c r="MC44" s="148">
        <f t="shared" si="561"/>
        <v>0</v>
      </c>
      <c r="MD44" s="144">
        <f t="shared" si="561"/>
        <v>0</v>
      </c>
      <c r="ME44" s="144">
        <f t="shared" si="561"/>
        <v>0</v>
      </c>
      <c r="MF44" s="144">
        <f t="shared" si="561"/>
        <v>0</v>
      </c>
      <c r="MG44" s="144">
        <f t="shared" si="561"/>
        <v>0</v>
      </c>
      <c r="MH44" s="144">
        <f t="shared" si="561"/>
        <v>0</v>
      </c>
      <c r="MI44" s="144">
        <f t="shared" si="561"/>
        <v>0</v>
      </c>
      <c r="MJ44" s="144">
        <f t="shared" si="561"/>
        <v>0</v>
      </c>
      <c r="MK44" s="144">
        <f t="shared" si="561"/>
        <v>0</v>
      </c>
      <c r="ML44" s="144">
        <f t="shared" si="561"/>
        <v>0</v>
      </c>
      <c r="MM44" s="144">
        <f t="shared" si="561"/>
        <v>0</v>
      </c>
      <c r="MN44" s="147">
        <f t="shared" si="561"/>
        <v>0</v>
      </c>
      <c r="MO44" s="148">
        <f t="shared" si="561"/>
        <v>0</v>
      </c>
      <c r="MP44" s="144">
        <f t="shared" si="561"/>
        <v>0</v>
      </c>
      <c r="MQ44" s="144">
        <f t="shared" si="561"/>
        <v>0</v>
      </c>
      <c r="MR44" s="144">
        <f t="shared" si="561"/>
        <v>0</v>
      </c>
      <c r="MS44" s="144">
        <f t="shared" si="561"/>
        <v>0</v>
      </c>
      <c r="MT44" s="144">
        <f t="shared" si="561"/>
        <v>0</v>
      </c>
      <c r="MU44" s="144">
        <f t="shared" si="561"/>
        <v>0</v>
      </c>
      <c r="MV44" s="144">
        <f t="shared" si="561"/>
        <v>0</v>
      </c>
      <c r="MW44" s="144">
        <f t="shared" si="561"/>
        <v>0</v>
      </c>
      <c r="MX44" s="144">
        <f t="shared" si="561"/>
        <v>0</v>
      </c>
      <c r="MY44" s="144">
        <f t="shared" si="561"/>
        <v>0</v>
      </c>
      <c r="MZ44" s="147">
        <f t="shared" si="561"/>
        <v>0</v>
      </c>
      <c r="NA44" s="148">
        <f t="shared" si="561"/>
        <v>0</v>
      </c>
      <c r="NB44" s="144">
        <f t="shared" si="561"/>
        <v>0</v>
      </c>
      <c r="NC44" s="144">
        <f t="shared" si="561"/>
        <v>0</v>
      </c>
      <c r="ND44" s="144">
        <f t="shared" si="561"/>
        <v>0</v>
      </c>
      <c r="NE44" s="144">
        <f t="shared" si="561"/>
        <v>0</v>
      </c>
      <c r="NF44" s="144">
        <f t="shared" si="561"/>
        <v>0</v>
      </c>
      <c r="NG44" s="144">
        <f t="shared" si="561"/>
        <v>0</v>
      </c>
      <c r="NH44" s="144">
        <f t="shared" si="561"/>
        <v>0</v>
      </c>
      <c r="NI44" s="144">
        <f t="shared" si="561"/>
        <v>0</v>
      </c>
      <c r="NJ44" s="144">
        <f t="shared" si="561"/>
        <v>0</v>
      </c>
      <c r="NK44" s="144">
        <f t="shared" si="561"/>
        <v>0</v>
      </c>
      <c r="NL44" s="147">
        <f t="shared" si="561"/>
        <v>0</v>
      </c>
      <c r="NM44" s="148">
        <f t="shared" si="561"/>
        <v>0</v>
      </c>
      <c r="NN44" s="144">
        <f t="shared" si="561"/>
        <v>0</v>
      </c>
      <c r="NO44" s="144">
        <f t="shared" si="561"/>
        <v>0</v>
      </c>
      <c r="NP44" s="144">
        <f t="shared" si="561"/>
        <v>0</v>
      </c>
      <c r="NQ44" s="144">
        <f t="shared" si="561"/>
        <v>0</v>
      </c>
      <c r="NR44" s="144">
        <f t="shared" si="561"/>
        <v>0</v>
      </c>
      <c r="NS44" s="144">
        <f t="shared" si="561"/>
        <v>0</v>
      </c>
      <c r="NT44" s="144">
        <f t="shared" si="561"/>
        <v>0</v>
      </c>
      <c r="NU44" s="144">
        <f t="shared" si="561"/>
        <v>0</v>
      </c>
      <c r="NV44" s="144">
        <f t="shared" si="561"/>
        <v>0</v>
      </c>
      <c r="NW44" s="144">
        <f t="shared" si="561"/>
        <v>0</v>
      </c>
      <c r="NX44" s="147">
        <f t="shared" si="561"/>
        <v>0</v>
      </c>
      <c r="NY44" s="148">
        <f t="shared" si="561"/>
        <v>0</v>
      </c>
      <c r="NZ44" s="144">
        <f t="shared" si="561"/>
        <v>0</v>
      </c>
      <c r="OA44" s="144">
        <f t="shared" si="561"/>
        <v>0</v>
      </c>
      <c r="OB44" s="144">
        <f t="shared" si="561"/>
        <v>0</v>
      </c>
      <c r="OC44" s="144">
        <f t="shared" si="561"/>
        <v>0</v>
      </c>
      <c r="OD44" s="144">
        <f t="shared" si="561"/>
        <v>0</v>
      </c>
      <c r="OE44" s="144">
        <f t="shared" si="561"/>
        <v>0</v>
      </c>
      <c r="OF44" s="144">
        <f t="shared" si="561"/>
        <v>0</v>
      </c>
      <c r="OG44" s="144">
        <f t="shared" si="561"/>
        <v>0</v>
      </c>
      <c r="OH44" s="144">
        <f t="shared" si="561"/>
        <v>0</v>
      </c>
      <c r="OI44" s="144">
        <f t="shared" si="561"/>
        <v>0</v>
      </c>
      <c r="OJ44" s="147">
        <f t="shared" si="561"/>
        <v>0</v>
      </c>
      <c r="OK44" s="148">
        <f t="shared" si="561"/>
        <v>0</v>
      </c>
      <c r="OL44" s="144">
        <f t="shared" ref="OL44:PI44" si="562">OL45+OL46</f>
        <v>0</v>
      </c>
      <c r="OM44" s="144">
        <f t="shared" si="562"/>
        <v>0</v>
      </c>
      <c r="ON44" s="144">
        <f t="shared" si="562"/>
        <v>0</v>
      </c>
      <c r="OO44" s="144">
        <f t="shared" si="562"/>
        <v>0</v>
      </c>
      <c r="OP44" s="144">
        <f t="shared" si="562"/>
        <v>0</v>
      </c>
      <c r="OQ44" s="144">
        <f t="shared" si="562"/>
        <v>0</v>
      </c>
      <c r="OR44" s="144">
        <f t="shared" si="562"/>
        <v>0</v>
      </c>
      <c r="OS44" s="144">
        <f t="shared" si="562"/>
        <v>0</v>
      </c>
      <c r="OT44" s="144">
        <f t="shared" si="562"/>
        <v>0</v>
      </c>
      <c r="OU44" s="144">
        <f t="shared" si="562"/>
        <v>0</v>
      </c>
      <c r="OV44" s="147">
        <f t="shared" si="562"/>
        <v>0</v>
      </c>
      <c r="OW44" s="148">
        <f t="shared" si="562"/>
        <v>0</v>
      </c>
      <c r="OX44" s="144">
        <f t="shared" si="562"/>
        <v>0</v>
      </c>
      <c r="OY44" s="144">
        <f t="shared" si="562"/>
        <v>0</v>
      </c>
      <c r="OZ44" s="144">
        <f t="shared" si="562"/>
        <v>0</v>
      </c>
      <c r="PA44" s="144">
        <f t="shared" si="562"/>
        <v>0</v>
      </c>
      <c r="PB44" s="144">
        <f t="shared" si="562"/>
        <v>0</v>
      </c>
      <c r="PC44" s="144">
        <f t="shared" si="562"/>
        <v>0</v>
      </c>
      <c r="PD44" s="144">
        <f t="shared" si="562"/>
        <v>0</v>
      </c>
      <c r="PE44" s="144">
        <f t="shared" si="562"/>
        <v>0</v>
      </c>
      <c r="PF44" s="144">
        <f t="shared" si="562"/>
        <v>0</v>
      </c>
      <c r="PG44" s="144">
        <f t="shared" si="562"/>
        <v>0</v>
      </c>
      <c r="PH44" s="147">
        <f t="shared" si="562"/>
        <v>0</v>
      </c>
      <c r="PI44" s="148">
        <f t="shared" si="562"/>
        <v>0</v>
      </c>
    </row>
    <row r="45" spans="2:425">
      <c r="B45" s="68" t="s">
        <v>134</v>
      </c>
      <c r="C45" s="149"/>
      <c r="D45" s="128" t="s">
        <v>17</v>
      </c>
      <c r="E45" s="150">
        <v>5982891</v>
      </c>
      <c r="F45" s="150">
        <f t="shared" ref="F45:BQ45" si="563">F23</f>
        <v>4903071</v>
      </c>
      <c r="G45" s="150">
        <f t="shared" si="563"/>
        <v>2424369</v>
      </c>
      <c r="H45" s="150">
        <f t="shared" si="563"/>
        <v>15586565</v>
      </c>
      <c r="I45" s="150">
        <f t="shared" si="563"/>
        <v>4302300</v>
      </c>
      <c r="J45" s="150">
        <f t="shared" si="563"/>
        <v>12527310</v>
      </c>
      <c r="K45" s="150">
        <f t="shared" si="563"/>
        <v>28881812</v>
      </c>
      <c r="L45" s="150">
        <f t="shared" si="563"/>
        <v>11683440</v>
      </c>
      <c r="M45" s="150">
        <f t="shared" si="563"/>
        <v>5776421</v>
      </c>
      <c r="N45" s="150">
        <f t="shared" si="563"/>
        <v>5563604</v>
      </c>
      <c r="O45" s="150">
        <f t="shared" si="563"/>
        <v>4998450</v>
      </c>
      <c r="P45" s="150">
        <f t="shared" si="563"/>
        <v>5843547</v>
      </c>
      <c r="Q45" s="150">
        <f t="shared" si="563"/>
        <v>7025285</v>
      </c>
      <c r="R45" s="150">
        <f t="shared" si="563"/>
        <v>11915050</v>
      </c>
      <c r="S45" s="150">
        <f t="shared" si="563"/>
        <v>3027236</v>
      </c>
      <c r="T45" s="150">
        <f t="shared" si="563"/>
        <v>39131228</v>
      </c>
      <c r="U45" s="150">
        <f t="shared" si="563"/>
        <v>2711753</v>
      </c>
      <c r="V45" s="150">
        <f t="shared" si="563"/>
        <v>2323666</v>
      </c>
      <c r="W45" s="150">
        <f t="shared" si="563"/>
        <v>4166900</v>
      </c>
      <c r="X45" s="150">
        <f t="shared" si="563"/>
        <v>56785000</v>
      </c>
      <c r="Y45" s="150">
        <f t="shared" si="563"/>
        <v>5339315</v>
      </c>
      <c r="Z45" s="150">
        <f t="shared" si="563"/>
        <v>6975473</v>
      </c>
      <c r="AA45" s="150">
        <f t="shared" si="563"/>
        <v>5808356</v>
      </c>
      <c r="AB45" s="150">
        <f t="shared" si="563"/>
        <v>7126950</v>
      </c>
      <c r="AC45" s="150">
        <f t="shared" si="563"/>
        <v>9211965</v>
      </c>
      <c r="AD45" s="98">
        <f t="shared" si="563"/>
        <v>11432700</v>
      </c>
      <c r="AE45" s="98">
        <f t="shared" si="563"/>
        <v>8921918</v>
      </c>
      <c r="AF45" s="98">
        <f t="shared" si="563"/>
        <v>9658746</v>
      </c>
      <c r="AG45" s="98">
        <f t="shared" si="563"/>
        <v>10494022</v>
      </c>
      <c r="AH45" s="98">
        <f t="shared" si="563"/>
        <v>4219250</v>
      </c>
      <c r="AI45" s="98">
        <f t="shared" si="563"/>
        <v>8730041</v>
      </c>
      <c r="AJ45" s="98">
        <f t="shared" si="563"/>
        <v>12701602</v>
      </c>
      <c r="AK45" s="98">
        <f t="shared" si="563"/>
        <v>15224250</v>
      </c>
      <c r="AL45" s="98">
        <f t="shared" si="563"/>
        <v>15758042</v>
      </c>
      <c r="AM45" s="98">
        <f t="shared" si="563"/>
        <v>3752000</v>
      </c>
      <c r="AN45" s="98">
        <f t="shared" si="563"/>
        <v>9908073</v>
      </c>
      <c r="AO45" s="151">
        <f t="shared" si="563"/>
        <v>5367703</v>
      </c>
      <c r="AP45" s="150">
        <f t="shared" si="563"/>
        <v>4412375</v>
      </c>
      <c r="AQ45" s="150">
        <f t="shared" si="563"/>
        <v>8431709</v>
      </c>
      <c r="AR45" s="150">
        <f t="shared" si="563"/>
        <v>11508020</v>
      </c>
      <c r="AS45" s="150">
        <f t="shared" si="563"/>
        <v>2947575</v>
      </c>
      <c r="AT45" s="150">
        <f t="shared" si="563"/>
        <v>8543405</v>
      </c>
      <c r="AU45" s="150">
        <f t="shared" si="563"/>
        <v>19434117</v>
      </c>
      <c r="AV45" s="150">
        <f t="shared" si="563"/>
        <v>4876800</v>
      </c>
      <c r="AW45" s="150">
        <f t="shared" si="563"/>
        <v>5015925</v>
      </c>
      <c r="AX45" s="150">
        <f t="shared" si="563"/>
        <v>12521778</v>
      </c>
      <c r="AY45" s="150">
        <f t="shared" si="563"/>
        <v>21462331</v>
      </c>
      <c r="AZ45" s="152">
        <f t="shared" si="563"/>
        <v>23632782</v>
      </c>
      <c r="BA45" s="100">
        <f t="shared" si="563"/>
        <v>14156775</v>
      </c>
      <c r="BB45" s="150">
        <f t="shared" si="563"/>
        <v>9467885</v>
      </c>
      <c r="BC45" s="150">
        <f t="shared" si="563"/>
        <v>13428310</v>
      </c>
      <c r="BD45" s="150">
        <f t="shared" si="563"/>
        <v>17115220</v>
      </c>
      <c r="BE45" s="150">
        <f t="shared" si="563"/>
        <v>13045224</v>
      </c>
      <c r="BF45" s="150">
        <f t="shared" si="563"/>
        <v>13551771</v>
      </c>
      <c r="BG45" s="150">
        <f t="shared" si="563"/>
        <v>36255310</v>
      </c>
      <c r="BH45" s="150">
        <f t="shared" si="563"/>
        <v>9379564</v>
      </c>
      <c r="BI45" s="150">
        <f t="shared" si="563"/>
        <v>0</v>
      </c>
      <c r="BJ45" s="150">
        <f t="shared" si="563"/>
        <v>0</v>
      </c>
      <c r="BK45" s="150">
        <f t="shared" si="563"/>
        <v>0</v>
      </c>
      <c r="BL45" s="152">
        <f t="shared" si="563"/>
        <v>0</v>
      </c>
      <c r="BM45" s="100">
        <f t="shared" si="563"/>
        <v>0</v>
      </c>
      <c r="BN45" s="150">
        <f t="shared" si="563"/>
        <v>0</v>
      </c>
      <c r="BO45" s="150">
        <f t="shared" si="563"/>
        <v>0</v>
      </c>
      <c r="BP45" s="150">
        <f t="shared" si="563"/>
        <v>0</v>
      </c>
      <c r="BQ45" s="150">
        <f t="shared" si="563"/>
        <v>0</v>
      </c>
      <c r="BR45" s="150">
        <f t="shared" ref="BR45:EC45" si="564">BR23</f>
        <v>0</v>
      </c>
      <c r="BS45" s="150">
        <f t="shared" si="564"/>
        <v>0</v>
      </c>
      <c r="BT45" s="150">
        <f t="shared" si="564"/>
        <v>0</v>
      </c>
      <c r="BU45" s="150">
        <f t="shared" si="564"/>
        <v>0</v>
      </c>
      <c r="BV45" s="150">
        <f t="shared" si="564"/>
        <v>0</v>
      </c>
      <c r="BW45" s="150">
        <f t="shared" si="564"/>
        <v>0</v>
      </c>
      <c r="BX45" s="152">
        <f t="shared" si="564"/>
        <v>0</v>
      </c>
      <c r="BY45" s="100">
        <f t="shared" si="564"/>
        <v>0</v>
      </c>
      <c r="BZ45" s="150">
        <f t="shared" si="564"/>
        <v>0</v>
      </c>
      <c r="CA45" s="150">
        <f t="shared" si="564"/>
        <v>0</v>
      </c>
      <c r="CB45" s="150">
        <f t="shared" si="564"/>
        <v>0</v>
      </c>
      <c r="CC45" s="150">
        <f t="shared" si="564"/>
        <v>0</v>
      </c>
      <c r="CD45" s="150">
        <f t="shared" si="564"/>
        <v>0</v>
      </c>
      <c r="CE45" s="150">
        <f t="shared" si="564"/>
        <v>0</v>
      </c>
      <c r="CF45" s="150">
        <f t="shared" si="564"/>
        <v>0</v>
      </c>
      <c r="CG45" s="150">
        <f t="shared" si="564"/>
        <v>0</v>
      </c>
      <c r="CH45" s="150">
        <f t="shared" si="564"/>
        <v>0</v>
      </c>
      <c r="CI45" s="150">
        <f t="shared" si="564"/>
        <v>0</v>
      </c>
      <c r="CJ45" s="152">
        <f t="shared" si="564"/>
        <v>0</v>
      </c>
      <c r="CK45" s="100">
        <f t="shared" si="564"/>
        <v>0</v>
      </c>
      <c r="CL45" s="150">
        <f t="shared" si="564"/>
        <v>0</v>
      </c>
      <c r="CM45" s="150">
        <f t="shared" si="564"/>
        <v>0</v>
      </c>
      <c r="CN45" s="150">
        <f t="shared" si="564"/>
        <v>0</v>
      </c>
      <c r="CO45" s="150">
        <f t="shared" si="564"/>
        <v>0</v>
      </c>
      <c r="CP45" s="150">
        <f t="shared" si="564"/>
        <v>0</v>
      </c>
      <c r="CQ45" s="150">
        <f t="shared" si="564"/>
        <v>0</v>
      </c>
      <c r="CR45" s="150">
        <f t="shared" si="564"/>
        <v>0</v>
      </c>
      <c r="CS45" s="150">
        <f t="shared" si="564"/>
        <v>0</v>
      </c>
      <c r="CT45" s="150">
        <f t="shared" si="564"/>
        <v>0</v>
      </c>
      <c r="CU45" s="150">
        <f t="shared" si="564"/>
        <v>0</v>
      </c>
      <c r="CV45" s="152">
        <f t="shared" si="564"/>
        <v>0</v>
      </c>
      <c r="CW45" s="100">
        <f t="shared" si="564"/>
        <v>0</v>
      </c>
      <c r="CX45" s="150">
        <f t="shared" si="564"/>
        <v>40917400</v>
      </c>
      <c r="CY45" s="150">
        <f t="shared" si="564"/>
        <v>10400888</v>
      </c>
      <c r="CZ45" s="150">
        <f t="shared" si="564"/>
        <v>30375310</v>
      </c>
      <c r="DA45" s="150">
        <f t="shared" si="564"/>
        <v>29313956</v>
      </c>
      <c r="DB45" s="150">
        <f t="shared" si="564"/>
        <v>28288888</v>
      </c>
      <c r="DC45" s="150">
        <f t="shared" si="564"/>
        <v>49571880</v>
      </c>
      <c r="DD45" s="150">
        <f t="shared" si="564"/>
        <v>12864615</v>
      </c>
      <c r="DE45" s="150">
        <f t="shared" si="564"/>
        <v>15236157</v>
      </c>
      <c r="DF45" s="150">
        <f t="shared" si="564"/>
        <v>18047732</v>
      </c>
      <c r="DG45" s="150">
        <f t="shared" si="564"/>
        <v>19239708</v>
      </c>
      <c r="DH45" s="152">
        <f t="shared" si="564"/>
        <v>11706067</v>
      </c>
      <c r="DI45" s="100">
        <f t="shared" si="564"/>
        <v>4681830</v>
      </c>
      <c r="DJ45" s="150">
        <f t="shared" si="564"/>
        <v>24248734</v>
      </c>
      <c r="DK45" s="150">
        <f t="shared" si="564"/>
        <v>17190005</v>
      </c>
      <c r="DL45" s="150">
        <f t="shared" si="564"/>
        <v>34125953</v>
      </c>
      <c r="DM45" s="150">
        <f t="shared" si="564"/>
        <v>9495375</v>
      </c>
      <c r="DN45" s="150">
        <f t="shared" si="564"/>
        <v>18237103</v>
      </c>
      <c r="DO45" s="150">
        <f t="shared" si="564"/>
        <v>25854230</v>
      </c>
      <c r="DP45" s="150">
        <f t="shared" si="564"/>
        <v>13994857</v>
      </c>
      <c r="DQ45" s="150">
        <f t="shared" si="564"/>
        <v>6726140</v>
      </c>
      <c r="DR45" s="150">
        <f t="shared" si="564"/>
        <v>53640831</v>
      </c>
      <c r="DS45" s="150">
        <f t="shared" si="564"/>
        <v>12124343</v>
      </c>
      <c r="DT45" s="152">
        <f t="shared" si="564"/>
        <v>7695800</v>
      </c>
      <c r="DU45" s="100">
        <f t="shared" si="564"/>
        <v>24610133</v>
      </c>
      <c r="DV45" s="150">
        <f>DV23</f>
        <v>12909850</v>
      </c>
      <c r="DW45" s="150">
        <f t="shared" si="564"/>
        <v>13921376</v>
      </c>
      <c r="DX45" s="150">
        <f t="shared" si="564"/>
        <v>56069955</v>
      </c>
      <c r="DY45" s="150">
        <f t="shared" si="564"/>
        <v>17539000</v>
      </c>
      <c r="DZ45" s="150">
        <f t="shared" si="564"/>
        <v>23500218</v>
      </c>
      <c r="EA45" s="150">
        <f t="shared" si="564"/>
        <v>29394748</v>
      </c>
      <c r="EB45" s="150">
        <f t="shared" si="564"/>
        <v>28723252</v>
      </c>
      <c r="EC45" s="150">
        <f t="shared" si="564"/>
        <v>11851035</v>
      </c>
      <c r="ED45" s="150">
        <f t="shared" ref="ED45:GO45" si="565">ED23</f>
        <v>19781285</v>
      </c>
      <c r="EE45" s="150">
        <f t="shared" si="565"/>
        <v>15802762</v>
      </c>
      <c r="EF45" s="152">
        <f t="shared" si="565"/>
        <v>29043055</v>
      </c>
      <c r="EG45" s="100">
        <f t="shared" si="565"/>
        <v>12735702</v>
      </c>
      <c r="EH45" s="150">
        <f t="shared" si="565"/>
        <v>16777527</v>
      </c>
      <c r="EI45" s="150">
        <f t="shared" si="565"/>
        <v>20057738</v>
      </c>
      <c r="EJ45" s="150">
        <f t="shared" si="565"/>
        <v>27576078</v>
      </c>
      <c r="EK45" s="150">
        <f t="shared" si="565"/>
        <v>20923295</v>
      </c>
      <c r="EL45" s="150">
        <f t="shared" si="565"/>
        <v>11640689</v>
      </c>
      <c r="EM45" s="150">
        <f t="shared" si="565"/>
        <v>10861100</v>
      </c>
      <c r="EN45" s="150">
        <f t="shared" si="565"/>
        <v>5518116</v>
      </c>
      <c r="EO45" s="150">
        <f t="shared" si="565"/>
        <v>18101600</v>
      </c>
      <c r="EP45" s="150">
        <f t="shared" si="565"/>
        <v>22944617</v>
      </c>
      <c r="EQ45" s="150">
        <f t="shared" si="565"/>
        <v>32675368</v>
      </c>
      <c r="ER45" s="152">
        <f t="shared" si="565"/>
        <v>31643480</v>
      </c>
      <c r="ES45" s="100">
        <f t="shared" si="565"/>
        <v>13672256</v>
      </c>
      <c r="ET45" s="150">
        <f t="shared" si="565"/>
        <v>15236216</v>
      </c>
      <c r="EU45" s="150">
        <f t="shared" si="565"/>
        <v>19622397</v>
      </c>
      <c r="EV45" s="150">
        <f t="shared" si="565"/>
        <v>39810382</v>
      </c>
      <c r="EW45" s="150">
        <f t="shared" si="565"/>
        <v>6854234</v>
      </c>
      <c r="EX45" s="150">
        <f t="shared" si="565"/>
        <v>14216080</v>
      </c>
      <c r="EY45" s="150">
        <f t="shared" si="565"/>
        <v>9712392</v>
      </c>
      <c r="EZ45" s="150">
        <f t="shared" si="565"/>
        <v>10716780</v>
      </c>
      <c r="FA45" s="150">
        <f t="shared" si="565"/>
        <v>9276775</v>
      </c>
      <c r="FB45" s="150">
        <f t="shared" si="565"/>
        <v>30586176</v>
      </c>
      <c r="FC45" s="150">
        <f t="shared" si="565"/>
        <v>38188435</v>
      </c>
      <c r="FD45" s="152">
        <f t="shared" si="565"/>
        <v>16433371</v>
      </c>
      <c r="FE45" s="100">
        <f t="shared" si="565"/>
        <v>10263958</v>
      </c>
      <c r="FF45" s="150">
        <f t="shared" si="565"/>
        <v>6087200</v>
      </c>
      <c r="FG45" s="150">
        <f t="shared" si="565"/>
        <v>40193496</v>
      </c>
      <c r="FH45" s="150">
        <f t="shared" si="565"/>
        <v>28808884</v>
      </c>
      <c r="FI45" s="150">
        <f t="shared" si="565"/>
        <v>18666163</v>
      </c>
      <c r="FJ45" s="150">
        <f t="shared" si="565"/>
        <v>17967792</v>
      </c>
      <c r="FK45" s="150">
        <f t="shared" si="565"/>
        <v>22163113</v>
      </c>
      <c r="FL45" s="150">
        <f t="shared" si="565"/>
        <v>7354780</v>
      </c>
      <c r="FM45" s="150">
        <f t="shared" si="565"/>
        <v>15814755</v>
      </c>
      <c r="FN45" s="150">
        <f t="shared" si="565"/>
        <v>22039940</v>
      </c>
      <c r="FO45" s="150">
        <f t="shared" si="565"/>
        <v>20816810</v>
      </c>
      <c r="FP45" s="152">
        <f t="shared" si="565"/>
        <v>19842633</v>
      </c>
      <c r="FQ45" s="100">
        <f t="shared" si="565"/>
        <v>30890545</v>
      </c>
      <c r="FR45" s="150">
        <f t="shared" si="565"/>
        <v>21370307</v>
      </c>
      <c r="FS45" s="150">
        <f t="shared" si="565"/>
        <v>27350854</v>
      </c>
      <c r="FT45" s="150">
        <f t="shared" si="565"/>
        <v>73196549</v>
      </c>
      <c r="FU45" s="150">
        <f t="shared" si="565"/>
        <v>54507404</v>
      </c>
      <c r="FV45" s="150">
        <f t="shared" si="565"/>
        <v>8430849</v>
      </c>
      <c r="FW45" s="150">
        <f t="shared" si="565"/>
        <v>56781318</v>
      </c>
      <c r="FX45" s="150">
        <f t="shared" si="565"/>
        <v>29929625</v>
      </c>
      <c r="FY45" s="150">
        <f t="shared" si="565"/>
        <v>26649541</v>
      </c>
      <c r="FZ45" s="150">
        <f t="shared" si="565"/>
        <v>12134317</v>
      </c>
      <c r="GA45" s="150">
        <f t="shared" si="565"/>
        <v>39841111</v>
      </c>
      <c r="GB45" s="152">
        <f t="shared" si="565"/>
        <v>9312110</v>
      </c>
      <c r="GC45" s="100">
        <f t="shared" si="565"/>
        <v>17064129</v>
      </c>
      <c r="GD45" s="150">
        <f t="shared" si="565"/>
        <v>52924241</v>
      </c>
      <c r="GE45" s="150">
        <f t="shared" si="565"/>
        <v>67389019</v>
      </c>
      <c r="GF45" s="150">
        <f t="shared" si="565"/>
        <v>38034783</v>
      </c>
      <c r="GG45" s="150">
        <f t="shared" si="565"/>
        <v>41136775</v>
      </c>
      <c r="GH45" s="150">
        <f t="shared" si="565"/>
        <v>24608940</v>
      </c>
      <c r="GI45" s="150">
        <f t="shared" si="565"/>
        <v>23756408</v>
      </c>
      <c r="GJ45" s="150">
        <f t="shared" si="565"/>
        <v>36582473</v>
      </c>
      <c r="GK45" s="150">
        <f t="shared" si="565"/>
        <v>16846524</v>
      </c>
      <c r="GL45" s="150">
        <f t="shared" si="565"/>
        <v>24456749</v>
      </c>
      <c r="GM45" s="150">
        <f t="shared" si="565"/>
        <v>14210941</v>
      </c>
      <c r="GN45" s="152">
        <f t="shared" si="565"/>
        <v>12589546</v>
      </c>
      <c r="GO45" s="100">
        <f t="shared" si="565"/>
        <v>7909987</v>
      </c>
      <c r="GP45" s="150">
        <f t="shared" ref="GP45:HA45" si="566">GP23</f>
        <v>20298000</v>
      </c>
      <c r="GQ45" s="150">
        <f t="shared" si="566"/>
        <v>47867640</v>
      </c>
      <c r="GR45" s="150">
        <f t="shared" si="566"/>
        <v>87559931</v>
      </c>
      <c r="GS45" s="150">
        <f t="shared" si="566"/>
        <v>14034526</v>
      </c>
      <c r="GT45" s="150">
        <f t="shared" si="566"/>
        <v>10060575</v>
      </c>
      <c r="GU45" s="150">
        <f t="shared" si="566"/>
        <v>43520036</v>
      </c>
      <c r="GV45" s="150">
        <f t="shared" si="566"/>
        <v>19596846</v>
      </c>
      <c r="GW45" s="150">
        <f t="shared" si="566"/>
        <v>14287349</v>
      </c>
      <c r="GX45" s="150">
        <f t="shared" si="566"/>
        <v>19593276</v>
      </c>
      <c r="GY45" s="150">
        <f t="shared" si="566"/>
        <v>17218228</v>
      </c>
      <c r="GZ45" s="152">
        <f t="shared" si="566"/>
        <v>14015769</v>
      </c>
      <c r="HA45" s="100">
        <f t="shared" si="566"/>
        <v>11649308</v>
      </c>
      <c r="HB45" s="150">
        <f t="shared" ref="HB45:JM45" si="567">HB23</f>
        <v>18262972</v>
      </c>
      <c r="HC45" s="150">
        <f t="shared" si="567"/>
        <v>25589470</v>
      </c>
      <c r="HD45" s="150">
        <f t="shared" si="567"/>
        <v>52348010</v>
      </c>
      <c r="HE45" s="150">
        <f t="shared" si="567"/>
        <v>5652960</v>
      </c>
      <c r="HF45" s="150">
        <f t="shared" si="567"/>
        <v>11737907</v>
      </c>
      <c r="HG45" s="150">
        <f t="shared" si="567"/>
        <v>15336890</v>
      </c>
      <c r="HH45" s="150">
        <f t="shared" si="567"/>
        <v>27756181</v>
      </c>
      <c r="HI45" s="150">
        <f t="shared" si="567"/>
        <v>16081138</v>
      </c>
      <c r="HJ45" s="150">
        <f t="shared" si="567"/>
        <v>30050037</v>
      </c>
      <c r="HK45" s="150">
        <f t="shared" si="567"/>
        <v>14826653</v>
      </c>
      <c r="HL45" s="152">
        <f t="shared" si="567"/>
        <v>34725229</v>
      </c>
      <c r="HM45" s="100">
        <f t="shared" si="567"/>
        <v>41286342</v>
      </c>
      <c r="HN45" s="150">
        <f t="shared" si="567"/>
        <v>26075760</v>
      </c>
      <c r="HO45" s="150">
        <f t="shared" si="567"/>
        <v>8916877</v>
      </c>
      <c r="HP45" s="150">
        <f t="shared" si="567"/>
        <v>64465892</v>
      </c>
      <c r="HQ45" s="150">
        <f t="shared" si="567"/>
        <v>36826589</v>
      </c>
      <c r="HR45" s="150">
        <f t="shared" si="567"/>
        <v>6523033</v>
      </c>
      <c r="HS45" s="150">
        <f t="shared" si="567"/>
        <v>34218468</v>
      </c>
      <c r="HT45" s="150">
        <f t="shared" si="567"/>
        <v>24346623</v>
      </c>
      <c r="HU45" s="150">
        <f t="shared" si="567"/>
        <v>12422141</v>
      </c>
      <c r="HV45" s="150">
        <f t="shared" si="567"/>
        <v>41255283</v>
      </c>
      <c r="HW45" s="150">
        <f t="shared" si="567"/>
        <v>17966075</v>
      </c>
      <c r="HX45" s="152">
        <f t="shared" si="567"/>
        <v>11433349</v>
      </c>
      <c r="HY45" s="100">
        <f t="shared" si="567"/>
        <v>53015616</v>
      </c>
      <c r="HZ45" s="150">
        <f t="shared" si="567"/>
        <v>5966470</v>
      </c>
      <c r="IA45" s="150">
        <f t="shared" si="567"/>
        <v>10704080</v>
      </c>
      <c r="IB45" s="150">
        <f t="shared" si="567"/>
        <v>68952262</v>
      </c>
      <c r="IC45" s="150">
        <f t="shared" si="567"/>
        <v>17928481</v>
      </c>
      <c r="ID45" s="150">
        <f t="shared" si="567"/>
        <v>18196568</v>
      </c>
      <c r="IE45" s="150">
        <f t="shared" si="567"/>
        <v>6353040</v>
      </c>
      <c r="IF45" s="150">
        <f t="shared" si="567"/>
        <v>17627351</v>
      </c>
      <c r="IG45" s="150">
        <f t="shared" si="567"/>
        <v>6580308</v>
      </c>
      <c r="IH45" s="150">
        <f t="shared" si="567"/>
        <v>13148217</v>
      </c>
      <c r="II45" s="150">
        <f t="shared" si="567"/>
        <v>11819717</v>
      </c>
      <c r="IJ45" s="152">
        <f t="shared" si="567"/>
        <v>14615298</v>
      </c>
      <c r="IK45" s="100">
        <f t="shared" si="567"/>
        <v>7991041</v>
      </c>
      <c r="IL45" s="150">
        <f t="shared" si="567"/>
        <v>20125626</v>
      </c>
      <c r="IM45" s="150">
        <f t="shared" si="567"/>
        <v>19133289</v>
      </c>
      <c r="IN45" s="150">
        <f t="shared" si="567"/>
        <v>97479267</v>
      </c>
      <c r="IO45" s="150">
        <f t="shared" si="567"/>
        <v>11023668</v>
      </c>
      <c r="IP45" s="150">
        <f t="shared" si="567"/>
        <v>15730020</v>
      </c>
      <c r="IQ45" s="150">
        <f t="shared" si="567"/>
        <v>16055903</v>
      </c>
      <c r="IR45" s="150">
        <f t="shared" si="567"/>
        <v>22333723</v>
      </c>
      <c r="IS45" s="150">
        <f t="shared" si="567"/>
        <v>1953110</v>
      </c>
      <c r="IT45" s="150">
        <f t="shared" si="567"/>
        <v>8877405</v>
      </c>
      <c r="IU45" s="150">
        <f t="shared" si="567"/>
        <v>31630856</v>
      </c>
      <c r="IV45" s="152">
        <f t="shared" si="567"/>
        <v>2165800</v>
      </c>
      <c r="IW45" s="100">
        <f t="shared" si="567"/>
        <v>24407050</v>
      </c>
      <c r="IX45" s="150">
        <f t="shared" si="567"/>
        <v>7774900</v>
      </c>
      <c r="IY45" s="150">
        <f t="shared" si="567"/>
        <v>17370147</v>
      </c>
      <c r="IZ45" s="150">
        <f t="shared" si="567"/>
        <v>68366846</v>
      </c>
      <c r="JA45" s="150">
        <f t="shared" si="567"/>
        <v>18917140</v>
      </c>
      <c r="JB45" s="150">
        <f t="shared" si="567"/>
        <v>14450963</v>
      </c>
      <c r="JC45" s="150">
        <f t="shared" si="567"/>
        <v>38685869</v>
      </c>
      <c r="JD45" s="150">
        <f t="shared" si="567"/>
        <v>18462902</v>
      </c>
      <c r="JE45" s="150">
        <f t="shared" si="567"/>
        <v>24773401</v>
      </c>
      <c r="JF45" s="150">
        <f t="shared" si="567"/>
        <v>8960580</v>
      </c>
      <c r="JG45" s="150">
        <f t="shared" si="567"/>
        <v>59642828</v>
      </c>
      <c r="JH45" s="152">
        <f t="shared" si="567"/>
        <v>13675000</v>
      </c>
      <c r="JI45" s="100">
        <f t="shared" si="567"/>
        <v>31818995</v>
      </c>
      <c r="JJ45" s="150">
        <f t="shared" si="567"/>
        <v>5982891</v>
      </c>
      <c r="JK45" s="150">
        <f t="shared" si="567"/>
        <v>0</v>
      </c>
      <c r="JL45" s="150">
        <f t="shared" si="567"/>
        <v>0</v>
      </c>
      <c r="JM45" s="150">
        <f t="shared" si="567"/>
        <v>0</v>
      </c>
      <c r="JN45" s="150">
        <f t="shared" ref="JN45:LY45" si="568">JN23</f>
        <v>0</v>
      </c>
      <c r="JO45" s="150">
        <f t="shared" si="568"/>
        <v>0</v>
      </c>
      <c r="JP45" s="150">
        <f t="shared" si="568"/>
        <v>0</v>
      </c>
      <c r="JQ45" s="150">
        <f t="shared" si="568"/>
        <v>0</v>
      </c>
      <c r="JR45" s="150">
        <f t="shared" si="568"/>
        <v>0</v>
      </c>
      <c r="JS45" s="150">
        <f t="shared" si="568"/>
        <v>0</v>
      </c>
      <c r="JT45" s="152">
        <f t="shared" si="568"/>
        <v>0</v>
      </c>
      <c r="JU45" s="100">
        <f t="shared" si="568"/>
        <v>0</v>
      </c>
      <c r="JV45" s="150">
        <f t="shared" si="568"/>
        <v>0</v>
      </c>
      <c r="JW45" s="150">
        <f t="shared" si="568"/>
        <v>0</v>
      </c>
      <c r="JX45" s="150">
        <f t="shared" si="568"/>
        <v>0</v>
      </c>
      <c r="JY45" s="150">
        <f t="shared" si="568"/>
        <v>0</v>
      </c>
      <c r="JZ45" s="150">
        <f t="shared" si="568"/>
        <v>0</v>
      </c>
      <c r="KA45" s="150">
        <f t="shared" si="568"/>
        <v>0</v>
      </c>
      <c r="KB45" s="150">
        <f t="shared" si="568"/>
        <v>0</v>
      </c>
      <c r="KC45" s="150">
        <f t="shared" si="568"/>
        <v>0</v>
      </c>
      <c r="KD45" s="150">
        <f t="shared" si="568"/>
        <v>0</v>
      </c>
      <c r="KE45" s="150">
        <f t="shared" si="568"/>
        <v>0</v>
      </c>
      <c r="KF45" s="152">
        <f t="shared" si="568"/>
        <v>0</v>
      </c>
      <c r="KG45" s="100">
        <f t="shared" si="568"/>
        <v>0</v>
      </c>
      <c r="KH45" s="150">
        <f t="shared" si="568"/>
        <v>0</v>
      </c>
      <c r="KI45" s="150">
        <f t="shared" si="568"/>
        <v>0</v>
      </c>
      <c r="KJ45" s="150">
        <f t="shared" si="568"/>
        <v>0</v>
      </c>
      <c r="KK45" s="150">
        <f t="shared" si="568"/>
        <v>0</v>
      </c>
      <c r="KL45" s="150">
        <f t="shared" si="568"/>
        <v>0</v>
      </c>
      <c r="KM45" s="150">
        <f t="shared" si="568"/>
        <v>0</v>
      </c>
      <c r="KN45" s="150">
        <f t="shared" si="568"/>
        <v>0</v>
      </c>
      <c r="KO45" s="150">
        <f t="shared" si="568"/>
        <v>0</v>
      </c>
      <c r="KP45" s="150">
        <f t="shared" si="568"/>
        <v>0</v>
      </c>
      <c r="KQ45" s="150">
        <f t="shared" si="568"/>
        <v>0</v>
      </c>
      <c r="KR45" s="152">
        <f t="shared" si="568"/>
        <v>0</v>
      </c>
      <c r="KS45" s="100">
        <f t="shared" si="568"/>
        <v>0</v>
      </c>
      <c r="KT45" s="150">
        <f t="shared" si="568"/>
        <v>0</v>
      </c>
      <c r="KU45" s="150">
        <f t="shared" si="568"/>
        <v>0</v>
      </c>
      <c r="KV45" s="150">
        <f t="shared" si="568"/>
        <v>0</v>
      </c>
      <c r="KW45" s="150">
        <f t="shared" si="568"/>
        <v>0</v>
      </c>
      <c r="KX45" s="150">
        <f t="shared" si="568"/>
        <v>0</v>
      </c>
      <c r="KY45" s="150">
        <f t="shared" si="568"/>
        <v>0</v>
      </c>
      <c r="KZ45" s="150">
        <f t="shared" si="568"/>
        <v>0</v>
      </c>
      <c r="LA45" s="150">
        <f t="shared" si="568"/>
        <v>0</v>
      </c>
      <c r="LB45" s="150">
        <f t="shared" si="568"/>
        <v>0</v>
      </c>
      <c r="LC45" s="150">
        <f t="shared" si="568"/>
        <v>0</v>
      </c>
      <c r="LD45" s="152">
        <f t="shared" si="568"/>
        <v>0</v>
      </c>
      <c r="LE45" s="100">
        <f t="shared" si="568"/>
        <v>0</v>
      </c>
      <c r="LF45" s="150">
        <f t="shared" si="568"/>
        <v>0</v>
      </c>
      <c r="LG45" s="150">
        <f t="shared" si="568"/>
        <v>0</v>
      </c>
      <c r="LH45" s="150">
        <f t="shared" si="568"/>
        <v>0</v>
      </c>
      <c r="LI45" s="150">
        <f t="shared" si="568"/>
        <v>0</v>
      </c>
      <c r="LJ45" s="150">
        <f t="shared" si="568"/>
        <v>0</v>
      </c>
      <c r="LK45" s="150">
        <f t="shared" si="568"/>
        <v>0</v>
      </c>
      <c r="LL45" s="150">
        <f t="shared" si="568"/>
        <v>0</v>
      </c>
      <c r="LM45" s="150">
        <f t="shared" si="568"/>
        <v>0</v>
      </c>
      <c r="LN45" s="150">
        <f t="shared" si="568"/>
        <v>0</v>
      </c>
      <c r="LO45" s="150">
        <f t="shared" si="568"/>
        <v>0</v>
      </c>
      <c r="LP45" s="152">
        <f t="shared" si="568"/>
        <v>0</v>
      </c>
      <c r="LQ45" s="100">
        <f t="shared" si="568"/>
        <v>0</v>
      </c>
      <c r="LR45" s="150">
        <f t="shared" si="568"/>
        <v>0</v>
      </c>
      <c r="LS45" s="150">
        <f t="shared" si="568"/>
        <v>0</v>
      </c>
      <c r="LT45" s="150">
        <f t="shared" si="568"/>
        <v>0</v>
      </c>
      <c r="LU45" s="150">
        <f t="shared" si="568"/>
        <v>0</v>
      </c>
      <c r="LV45" s="150">
        <f t="shared" si="568"/>
        <v>0</v>
      </c>
      <c r="LW45" s="150">
        <f t="shared" si="568"/>
        <v>0</v>
      </c>
      <c r="LX45" s="150">
        <f t="shared" si="568"/>
        <v>0</v>
      </c>
      <c r="LY45" s="150">
        <f t="shared" si="568"/>
        <v>0</v>
      </c>
      <c r="LZ45" s="150">
        <f t="shared" ref="LZ45:OK45" si="569">LZ23</f>
        <v>0</v>
      </c>
      <c r="MA45" s="150">
        <f t="shared" si="569"/>
        <v>0</v>
      </c>
      <c r="MB45" s="152">
        <f t="shared" si="569"/>
        <v>0</v>
      </c>
      <c r="MC45" s="100">
        <f t="shared" si="569"/>
        <v>0</v>
      </c>
      <c r="MD45" s="150">
        <f t="shared" si="569"/>
        <v>0</v>
      </c>
      <c r="ME45" s="150">
        <f t="shared" si="569"/>
        <v>0</v>
      </c>
      <c r="MF45" s="150">
        <f t="shared" si="569"/>
        <v>0</v>
      </c>
      <c r="MG45" s="150">
        <f t="shared" si="569"/>
        <v>0</v>
      </c>
      <c r="MH45" s="150">
        <f t="shared" si="569"/>
        <v>0</v>
      </c>
      <c r="MI45" s="150">
        <f t="shared" si="569"/>
        <v>0</v>
      </c>
      <c r="MJ45" s="150">
        <f t="shared" si="569"/>
        <v>0</v>
      </c>
      <c r="MK45" s="150">
        <f t="shared" si="569"/>
        <v>0</v>
      </c>
      <c r="ML45" s="150">
        <f t="shared" si="569"/>
        <v>0</v>
      </c>
      <c r="MM45" s="150">
        <f t="shared" si="569"/>
        <v>0</v>
      </c>
      <c r="MN45" s="152">
        <f t="shared" si="569"/>
        <v>0</v>
      </c>
      <c r="MO45" s="100">
        <f t="shared" si="569"/>
        <v>0</v>
      </c>
      <c r="MP45" s="150">
        <f t="shared" si="569"/>
        <v>0</v>
      </c>
      <c r="MQ45" s="150">
        <f t="shared" si="569"/>
        <v>0</v>
      </c>
      <c r="MR45" s="150">
        <f t="shared" si="569"/>
        <v>0</v>
      </c>
      <c r="MS45" s="150">
        <f t="shared" si="569"/>
        <v>0</v>
      </c>
      <c r="MT45" s="150">
        <f t="shared" si="569"/>
        <v>0</v>
      </c>
      <c r="MU45" s="150">
        <f t="shared" si="569"/>
        <v>0</v>
      </c>
      <c r="MV45" s="150">
        <f t="shared" si="569"/>
        <v>0</v>
      </c>
      <c r="MW45" s="150">
        <f t="shared" si="569"/>
        <v>0</v>
      </c>
      <c r="MX45" s="150">
        <f t="shared" si="569"/>
        <v>0</v>
      </c>
      <c r="MY45" s="150">
        <f t="shared" si="569"/>
        <v>0</v>
      </c>
      <c r="MZ45" s="152">
        <f t="shared" si="569"/>
        <v>0</v>
      </c>
      <c r="NA45" s="100">
        <f t="shared" si="569"/>
        <v>0</v>
      </c>
      <c r="NB45" s="150">
        <f t="shared" si="569"/>
        <v>0</v>
      </c>
      <c r="NC45" s="150">
        <f t="shared" si="569"/>
        <v>0</v>
      </c>
      <c r="ND45" s="150">
        <f t="shared" si="569"/>
        <v>0</v>
      </c>
      <c r="NE45" s="150">
        <f t="shared" si="569"/>
        <v>0</v>
      </c>
      <c r="NF45" s="150">
        <f t="shared" si="569"/>
        <v>0</v>
      </c>
      <c r="NG45" s="150">
        <f t="shared" si="569"/>
        <v>0</v>
      </c>
      <c r="NH45" s="150">
        <f t="shared" si="569"/>
        <v>0</v>
      </c>
      <c r="NI45" s="150">
        <f t="shared" si="569"/>
        <v>0</v>
      </c>
      <c r="NJ45" s="150">
        <f t="shared" si="569"/>
        <v>0</v>
      </c>
      <c r="NK45" s="150">
        <f t="shared" si="569"/>
        <v>0</v>
      </c>
      <c r="NL45" s="152">
        <f t="shared" si="569"/>
        <v>0</v>
      </c>
      <c r="NM45" s="100">
        <f t="shared" si="569"/>
        <v>0</v>
      </c>
      <c r="NN45" s="150">
        <f t="shared" si="569"/>
        <v>0</v>
      </c>
      <c r="NO45" s="150">
        <f t="shared" si="569"/>
        <v>0</v>
      </c>
      <c r="NP45" s="150">
        <f t="shared" si="569"/>
        <v>0</v>
      </c>
      <c r="NQ45" s="150">
        <f t="shared" si="569"/>
        <v>0</v>
      </c>
      <c r="NR45" s="150">
        <f t="shared" si="569"/>
        <v>0</v>
      </c>
      <c r="NS45" s="150">
        <f t="shared" si="569"/>
        <v>0</v>
      </c>
      <c r="NT45" s="150">
        <f t="shared" si="569"/>
        <v>0</v>
      </c>
      <c r="NU45" s="150">
        <f t="shared" si="569"/>
        <v>0</v>
      </c>
      <c r="NV45" s="150">
        <f t="shared" si="569"/>
        <v>0</v>
      </c>
      <c r="NW45" s="150">
        <f t="shared" si="569"/>
        <v>0</v>
      </c>
      <c r="NX45" s="152">
        <f t="shared" si="569"/>
        <v>0</v>
      </c>
      <c r="NY45" s="100">
        <f t="shared" si="569"/>
        <v>0</v>
      </c>
      <c r="NZ45" s="150">
        <f t="shared" si="569"/>
        <v>0</v>
      </c>
      <c r="OA45" s="150">
        <f t="shared" si="569"/>
        <v>0</v>
      </c>
      <c r="OB45" s="150">
        <f t="shared" si="569"/>
        <v>0</v>
      </c>
      <c r="OC45" s="150">
        <f t="shared" si="569"/>
        <v>0</v>
      </c>
      <c r="OD45" s="150">
        <f t="shared" si="569"/>
        <v>0</v>
      </c>
      <c r="OE45" s="150">
        <f t="shared" si="569"/>
        <v>0</v>
      </c>
      <c r="OF45" s="150">
        <f t="shared" si="569"/>
        <v>0</v>
      </c>
      <c r="OG45" s="150">
        <f t="shared" si="569"/>
        <v>0</v>
      </c>
      <c r="OH45" s="150">
        <f t="shared" si="569"/>
        <v>0</v>
      </c>
      <c r="OI45" s="150">
        <f t="shared" si="569"/>
        <v>0</v>
      </c>
      <c r="OJ45" s="152">
        <f t="shared" si="569"/>
        <v>0</v>
      </c>
      <c r="OK45" s="100">
        <f t="shared" si="569"/>
        <v>0</v>
      </c>
      <c r="OL45" s="150">
        <f t="shared" ref="OL45:PI45" si="570">OL23</f>
        <v>0</v>
      </c>
      <c r="OM45" s="150">
        <f t="shared" si="570"/>
        <v>0</v>
      </c>
      <c r="ON45" s="150">
        <f t="shared" si="570"/>
        <v>0</v>
      </c>
      <c r="OO45" s="150">
        <f t="shared" si="570"/>
        <v>0</v>
      </c>
      <c r="OP45" s="150">
        <f t="shared" si="570"/>
        <v>0</v>
      </c>
      <c r="OQ45" s="150">
        <f t="shared" si="570"/>
        <v>0</v>
      </c>
      <c r="OR45" s="150">
        <f t="shared" si="570"/>
        <v>0</v>
      </c>
      <c r="OS45" s="150">
        <f t="shared" si="570"/>
        <v>0</v>
      </c>
      <c r="OT45" s="150">
        <f t="shared" si="570"/>
        <v>0</v>
      </c>
      <c r="OU45" s="150">
        <f t="shared" si="570"/>
        <v>0</v>
      </c>
      <c r="OV45" s="152">
        <f t="shared" si="570"/>
        <v>0</v>
      </c>
      <c r="OW45" s="100">
        <f t="shared" si="570"/>
        <v>0</v>
      </c>
      <c r="OX45" s="150">
        <f t="shared" si="570"/>
        <v>0</v>
      </c>
      <c r="OY45" s="150">
        <f t="shared" si="570"/>
        <v>0</v>
      </c>
      <c r="OZ45" s="150">
        <f t="shared" si="570"/>
        <v>0</v>
      </c>
      <c r="PA45" s="150">
        <f t="shared" si="570"/>
        <v>0</v>
      </c>
      <c r="PB45" s="150">
        <f t="shared" si="570"/>
        <v>0</v>
      </c>
      <c r="PC45" s="150">
        <f t="shared" si="570"/>
        <v>0</v>
      </c>
      <c r="PD45" s="150">
        <f t="shared" si="570"/>
        <v>0</v>
      </c>
      <c r="PE45" s="150">
        <f t="shared" si="570"/>
        <v>0</v>
      </c>
      <c r="PF45" s="150">
        <f t="shared" si="570"/>
        <v>0</v>
      </c>
      <c r="PG45" s="150">
        <f t="shared" si="570"/>
        <v>0</v>
      </c>
      <c r="PH45" s="152">
        <f t="shared" si="570"/>
        <v>0</v>
      </c>
      <c r="PI45" s="100">
        <f t="shared" si="570"/>
        <v>0</v>
      </c>
    </row>
    <row r="46" spans="2:425" ht="12.5" thickBot="1">
      <c r="B46" s="48"/>
      <c r="C46" s="50"/>
      <c r="D46" s="136" t="s">
        <v>25</v>
      </c>
      <c r="E46" s="153">
        <v>152894448</v>
      </c>
      <c r="F46" s="153">
        <f t="shared" ref="F46:BQ46" si="571">F28</f>
        <v>144012910</v>
      </c>
      <c r="G46" s="153">
        <f t="shared" si="571"/>
        <v>137397206</v>
      </c>
      <c r="H46" s="153">
        <f t="shared" si="571"/>
        <v>99031726</v>
      </c>
      <c r="I46" s="153">
        <f t="shared" si="571"/>
        <v>90838891</v>
      </c>
      <c r="J46" s="153">
        <f t="shared" si="571"/>
        <v>119626071</v>
      </c>
      <c r="K46" s="153">
        <f t="shared" si="571"/>
        <v>122653378</v>
      </c>
      <c r="L46" s="153">
        <f t="shared" si="571"/>
        <v>90316056</v>
      </c>
      <c r="M46" s="153">
        <f t="shared" si="571"/>
        <v>67163084</v>
      </c>
      <c r="N46" s="153">
        <f t="shared" si="571"/>
        <v>128676077</v>
      </c>
      <c r="O46" s="153">
        <f t="shared" si="571"/>
        <v>125878320</v>
      </c>
      <c r="P46" s="153">
        <f t="shared" si="571"/>
        <v>59267093</v>
      </c>
      <c r="Q46" s="153">
        <f t="shared" si="571"/>
        <v>66281272</v>
      </c>
      <c r="R46" s="153">
        <f t="shared" si="571"/>
        <v>105714605</v>
      </c>
      <c r="S46" s="153">
        <f t="shared" si="571"/>
        <v>92062733</v>
      </c>
      <c r="T46" s="153">
        <f t="shared" si="571"/>
        <v>136652199</v>
      </c>
      <c r="U46" s="153">
        <f t="shared" si="571"/>
        <v>96220020</v>
      </c>
      <c r="V46" s="153">
        <f t="shared" si="571"/>
        <v>67594668</v>
      </c>
      <c r="W46" s="153">
        <f t="shared" si="571"/>
        <v>100175280</v>
      </c>
      <c r="X46" s="153">
        <f t="shared" si="571"/>
        <v>110125519</v>
      </c>
      <c r="Y46" s="153">
        <f t="shared" si="571"/>
        <v>80204816</v>
      </c>
      <c r="Z46" s="153">
        <f t="shared" si="571"/>
        <v>108985253</v>
      </c>
      <c r="AA46" s="153">
        <f t="shared" si="571"/>
        <v>101387092</v>
      </c>
      <c r="AB46" s="153">
        <f t="shared" si="571"/>
        <v>117302543</v>
      </c>
      <c r="AC46" s="153">
        <f t="shared" si="571"/>
        <v>82122715</v>
      </c>
      <c r="AD46" s="154">
        <f t="shared" si="571"/>
        <v>172157736</v>
      </c>
      <c r="AE46" s="154">
        <f t="shared" si="571"/>
        <v>126406301</v>
      </c>
      <c r="AF46" s="154">
        <f t="shared" si="571"/>
        <v>180379293</v>
      </c>
      <c r="AG46" s="154">
        <f t="shared" si="571"/>
        <v>101798300</v>
      </c>
      <c r="AH46" s="154">
        <f t="shared" si="571"/>
        <v>99699638</v>
      </c>
      <c r="AI46" s="154">
        <f t="shared" si="571"/>
        <v>77188461</v>
      </c>
      <c r="AJ46" s="154">
        <f t="shared" si="571"/>
        <v>117508043</v>
      </c>
      <c r="AK46" s="154">
        <f t="shared" si="571"/>
        <v>102091034</v>
      </c>
      <c r="AL46" s="154">
        <f t="shared" si="571"/>
        <v>131124776</v>
      </c>
      <c r="AM46" s="154">
        <f t="shared" si="571"/>
        <v>115329938</v>
      </c>
      <c r="AN46" s="154">
        <f t="shared" si="571"/>
        <v>137605838</v>
      </c>
      <c r="AO46" s="155">
        <f t="shared" si="571"/>
        <v>97309040</v>
      </c>
      <c r="AP46" s="153">
        <f t="shared" si="571"/>
        <v>200634117</v>
      </c>
      <c r="AQ46" s="153">
        <f t="shared" si="571"/>
        <v>68780049</v>
      </c>
      <c r="AR46" s="153">
        <f t="shared" si="571"/>
        <v>200383600</v>
      </c>
      <c r="AS46" s="153">
        <f t="shared" si="571"/>
        <v>102434327</v>
      </c>
      <c r="AT46" s="153">
        <f t="shared" si="571"/>
        <v>98465763</v>
      </c>
      <c r="AU46" s="153">
        <f t="shared" si="571"/>
        <v>216097059</v>
      </c>
      <c r="AV46" s="153">
        <f t="shared" si="571"/>
        <v>157562497</v>
      </c>
      <c r="AW46" s="153">
        <f t="shared" si="571"/>
        <v>88055716</v>
      </c>
      <c r="AX46" s="153">
        <f t="shared" si="571"/>
        <v>128730016</v>
      </c>
      <c r="AY46" s="153">
        <f t="shared" si="571"/>
        <v>148150424</v>
      </c>
      <c r="AZ46" s="156">
        <f t="shared" si="571"/>
        <v>131238751</v>
      </c>
      <c r="BA46" s="157">
        <f t="shared" si="571"/>
        <v>121552349</v>
      </c>
      <c r="BB46" s="153">
        <f t="shared" si="571"/>
        <v>206944337</v>
      </c>
      <c r="BC46" s="153">
        <f t="shared" si="571"/>
        <v>138488453</v>
      </c>
      <c r="BD46" s="153">
        <f t="shared" si="571"/>
        <v>259082792</v>
      </c>
      <c r="BE46" s="153">
        <f t="shared" si="571"/>
        <v>120269252</v>
      </c>
      <c r="BF46" s="153">
        <f t="shared" si="571"/>
        <v>126495083</v>
      </c>
      <c r="BG46" s="153">
        <f t="shared" si="571"/>
        <v>159517352</v>
      </c>
      <c r="BH46" s="153">
        <f t="shared" si="571"/>
        <v>141272531</v>
      </c>
      <c r="BI46" s="153">
        <f t="shared" si="571"/>
        <v>0</v>
      </c>
      <c r="BJ46" s="153">
        <f t="shared" si="571"/>
        <v>0</v>
      </c>
      <c r="BK46" s="153">
        <f t="shared" si="571"/>
        <v>0</v>
      </c>
      <c r="BL46" s="156">
        <f t="shared" si="571"/>
        <v>0</v>
      </c>
      <c r="BM46" s="157">
        <f t="shared" si="571"/>
        <v>0</v>
      </c>
      <c r="BN46" s="153">
        <f t="shared" si="571"/>
        <v>0</v>
      </c>
      <c r="BO46" s="153">
        <f t="shared" si="571"/>
        <v>0</v>
      </c>
      <c r="BP46" s="153">
        <f t="shared" si="571"/>
        <v>0</v>
      </c>
      <c r="BQ46" s="153">
        <f t="shared" si="571"/>
        <v>0</v>
      </c>
      <c r="BR46" s="153">
        <f t="shared" ref="BR46:EC46" si="572">BR28</f>
        <v>0</v>
      </c>
      <c r="BS46" s="153">
        <f t="shared" si="572"/>
        <v>0</v>
      </c>
      <c r="BT46" s="153">
        <f t="shared" si="572"/>
        <v>0</v>
      </c>
      <c r="BU46" s="153">
        <f t="shared" si="572"/>
        <v>0</v>
      </c>
      <c r="BV46" s="153">
        <f t="shared" si="572"/>
        <v>0</v>
      </c>
      <c r="BW46" s="153">
        <f t="shared" si="572"/>
        <v>0</v>
      </c>
      <c r="BX46" s="156">
        <f t="shared" si="572"/>
        <v>0</v>
      </c>
      <c r="BY46" s="157">
        <f t="shared" si="572"/>
        <v>0</v>
      </c>
      <c r="BZ46" s="153">
        <f t="shared" si="572"/>
        <v>0</v>
      </c>
      <c r="CA46" s="153">
        <f t="shared" si="572"/>
        <v>0</v>
      </c>
      <c r="CB46" s="153">
        <f t="shared" si="572"/>
        <v>0</v>
      </c>
      <c r="CC46" s="153">
        <f t="shared" si="572"/>
        <v>0</v>
      </c>
      <c r="CD46" s="153">
        <f t="shared" si="572"/>
        <v>0</v>
      </c>
      <c r="CE46" s="153">
        <f t="shared" si="572"/>
        <v>0</v>
      </c>
      <c r="CF46" s="153">
        <f t="shared" si="572"/>
        <v>0</v>
      </c>
      <c r="CG46" s="153">
        <f t="shared" si="572"/>
        <v>0</v>
      </c>
      <c r="CH46" s="153">
        <f t="shared" si="572"/>
        <v>0</v>
      </c>
      <c r="CI46" s="153">
        <f t="shared" si="572"/>
        <v>0</v>
      </c>
      <c r="CJ46" s="156">
        <f t="shared" si="572"/>
        <v>0</v>
      </c>
      <c r="CK46" s="157">
        <f t="shared" si="572"/>
        <v>0</v>
      </c>
      <c r="CL46" s="153">
        <f t="shared" si="572"/>
        <v>0</v>
      </c>
      <c r="CM46" s="153">
        <f t="shared" si="572"/>
        <v>0</v>
      </c>
      <c r="CN46" s="153">
        <f t="shared" si="572"/>
        <v>0</v>
      </c>
      <c r="CO46" s="153">
        <f t="shared" si="572"/>
        <v>0</v>
      </c>
      <c r="CP46" s="153">
        <f t="shared" si="572"/>
        <v>0</v>
      </c>
      <c r="CQ46" s="153">
        <f t="shared" si="572"/>
        <v>0</v>
      </c>
      <c r="CR46" s="153">
        <f t="shared" si="572"/>
        <v>0</v>
      </c>
      <c r="CS46" s="153">
        <f t="shared" si="572"/>
        <v>0</v>
      </c>
      <c r="CT46" s="153">
        <f t="shared" si="572"/>
        <v>0</v>
      </c>
      <c r="CU46" s="153">
        <f t="shared" si="572"/>
        <v>0</v>
      </c>
      <c r="CV46" s="156">
        <f t="shared" si="572"/>
        <v>0</v>
      </c>
      <c r="CW46" s="157">
        <f t="shared" si="572"/>
        <v>0</v>
      </c>
      <c r="CX46" s="153">
        <f t="shared" si="572"/>
        <v>235034764</v>
      </c>
      <c r="CY46" s="153">
        <f t="shared" si="572"/>
        <v>130895857</v>
      </c>
      <c r="CZ46" s="153">
        <f t="shared" si="572"/>
        <v>197650892</v>
      </c>
      <c r="DA46" s="153">
        <f t="shared" si="572"/>
        <v>177150776</v>
      </c>
      <c r="DB46" s="153">
        <f t="shared" si="572"/>
        <v>116785900</v>
      </c>
      <c r="DC46" s="153">
        <f t="shared" si="572"/>
        <v>241235716</v>
      </c>
      <c r="DD46" s="153">
        <f t="shared" si="572"/>
        <v>107657810</v>
      </c>
      <c r="DE46" s="153">
        <f t="shared" si="572"/>
        <v>91037206</v>
      </c>
      <c r="DF46" s="153">
        <f t="shared" si="572"/>
        <v>122719724</v>
      </c>
      <c r="DG46" s="153">
        <f t="shared" si="572"/>
        <v>88170196</v>
      </c>
      <c r="DH46" s="156">
        <f t="shared" si="572"/>
        <v>102099833</v>
      </c>
      <c r="DI46" s="157">
        <f t="shared" si="572"/>
        <v>63551213</v>
      </c>
      <c r="DJ46" s="153">
        <f t="shared" si="572"/>
        <v>211484301</v>
      </c>
      <c r="DK46" s="153">
        <f t="shared" si="572"/>
        <v>114291862</v>
      </c>
      <c r="DL46" s="153">
        <f t="shared" si="572"/>
        <v>187897466</v>
      </c>
      <c r="DM46" s="153">
        <f t="shared" si="572"/>
        <v>93499480</v>
      </c>
      <c r="DN46" s="153">
        <f t="shared" si="572"/>
        <v>115849357</v>
      </c>
      <c r="DO46" s="153">
        <f t="shared" si="572"/>
        <v>116169466</v>
      </c>
      <c r="DP46" s="153">
        <f t="shared" si="572"/>
        <v>138922155</v>
      </c>
      <c r="DQ46" s="153">
        <f t="shared" si="572"/>
        <v>57957092</v>
      </c>
      <c r="DR46" s="153">
        <f t="shared" si="572"/>
        <v>98423457</v>
      </c>
      <c r="DS46" s="153">
        <f t="shared" si="572"/>
        <v>90950565</v>
      </c>
      <c r="DT46" s="156">
        <f t="shared" si="572"/>
        <v>102878592</v>
      </c>
      <c r="DU46" s="157">
        <f t="shared" si="572"/>
        <v>56287498</v>
      </c>
      <c r="DV46" s="153">
        <f>DV28</f>
        <v>146890794</v>
      </c>
      <c r="DW46" s="153">
        <f t="shared" si="572"/>
        <v>117942280</v>
      </c>
      <c r="DX46" s="153">
        <f t="shared" si="572"/>
        <v>155346794</v>
      </c>
      <c r="DY46" s="153">
        <f t="shared" si="572"/>
        <v>111646307</v>
      </c>
      <c r="DZ46" s="153">
        <f t="shared" si="572"/>
        <v>78618429</v>
      </c>
      <c r="EA46" s="153">
        <f t="shared" si="572"/>
        <v>105085667</v>
      </c>
      <c r="EB46" s="153">
        <f t="shared" si="572"/>
        <v>98310043</v>
      </c>
      <c r="EC46" s="153">
        <f t="shared" si="572"/>
        <v>59224155</v>
      </c>
      <c r="ED46" s="153">
        <f t="shared" ref="ED46:GO46" si="573">ED28</f>
        <v>145799524</v>
      </c>
      <c r="EE46" s="153">
        <f t="shared" si="573"/>
        <v>146430306</v>
      </c>
      <c r="EF46" s="156">
        <f t="shared" si="573"/>
        <v>66805850</v>
      </c>
      <c r="EG46" s="157">
        <f t="shared" si="573"/>
        <v>53448930</v>
      </c>
      <c r="EH46" s="153">
        <f t="shared" si="573"/>
        <v>160089756</v>
      </c>
      <c r="EI46" s="153">
        <f t="shared" si="573"/>
        <v>85530810</v>
      </c>
      <c r="EJ46" s="153">
        <f t="shared" si="573"/>
        <v>160588481</v>
      </c>
      <c r="EK46" s="153">
        <f t="shared" si="573"/>
        <v>71667308</v>
      </c>
      <c r="EL46" s="153">
        <f t="shared" si="573"/>
        <v>108957061</v>
      </c>
      <c r="EM46" s="153">
        <f t="shared" si="573"/>
        <v>84253096</v>
      </c>
      <c r="EN46" s="153">
        <f t="shared" si="573"/>
        <v>135901677</v>
      </c>
      <c r="EO46" s="153">
        <f t="shared" si="573"/>
        <v>78785660</v>
      </c>
      <c r="EP46" s="153">
        <f t="shared" si="573"/>
        <v>101552702</v>
      </c>
      <c r="EQ46" s="153">
        <f t="shared" si="573"/>
        <v>84456460</v>
      </c>
      <c r="ER46" s="156">
        <f t="shared" si="573"/>
        <v>77087640</v>
      </c>
      <c r="ES46" s="157">
        <f t="shared" si="573"/>
        <v>39919809</v>
      </c>
      <c r="ET46" s="153">
        <f t="shared" si="573"/>
        <v>173886460</v>
      </c>
      <c r="EU46" s="153">
        <f t="shared" si="573"/>
        <v>130474891</v>
      </c>
      <c r="EV46" s="153">
        <f t="shared" si="573"/>
        <v>246815013</v>
      </c>
      <c r="EW46" s="153">
        <f t="shared" si="573"/>
        <v>82602512</v>
      </c>
      <c r="EX46" s="153">
        <f t="shared" si="573"/>
        <v>97993952</v>
      </c>
      <c r="EY46" s="153">
        <f t="shared" si="573"/>
        <v>113045050</v>
      </c>
      <c r="EZ46" s="153">
        <f t="shared" si="573"/>
        <v>72055706</v>
      </c>
      <c r="FA46" s="153">
        <f t="shared" si="573"/>
        <v>66868613</v>
      </c>
      <c r="FB46" s="153">
        <f t="shared" si="573"/>
        <v>111728041</v>
      </c>
      <c r="FC46" s="153">
        <f t="shared" si="573"/>
        <v>73953064</v>
      </c>
      <c r="FD46" s="156">
        <f t="shared" si="573"/>
        <v>95678585</v>
      </c>
      <c r="FE46" s="157">
        <f t="shared" si="573"/>
        <v>28195781</v>
      </c>
      <c r="FF46" s="153">
        <f t="shared" si="573"/>
        <v>182092537</v>
      </c>
      <c r="FG46" s="153">
        <f t="shared" si="573"/>
        <v>77592301</v>
      </c>
      <c r="FH46" s="153">
        <f t="shared" si="573"/>
        <v>201562856</v>
      </c>
      <c r="FI46" s="153">
        <f t="shared" si="573"/>
        <v>142080011</v>
      </c>
      <c r="FJ46" s="153">
        <f t="shared" si="573"/>
        <v>75070754</v>
      </c>
      <c r="FK46" s="153">
        <f t="shared" si="573"/>
        <v>125555190</v>
      </c>
      <c r="FL46" s="153">
        <f t="shared" si="573"/>
        <v>106649435</v>
      </c>
      <c r="FM46" s="153">
        <f t="shared" si="573"/>
        <v>77303840</v>
      </c>
      <c r="FN46" s="153">
        <f t="shared" si="573"/>
        <v>97069109</v>
      </c>
      <c r="FO46" s="153">
        <f t="shared" si="573"/>
        <v>80831826</v>
      </c>
      <c r="FP46" s="156">
        <f t="shared" si="573"/>
        <v>68108629</v>
      </c>
      <c r="FQ46" s="157">
        <f t="shared" si="573"/>
        <v>55577271</v>
      </c>
      <c r="FR46" s="153">
        <f t="shared" si="573"/>
        <v>199165793</v>
      </c>
      <c r="FS46" s="153">
        <f t="shared" si="573"/>
        <v>87261505</v>
      </c>
      <c r="FT46" s="153">
        <f t="shared" si="573"/>
        <v>171662870</v>
      </c>
      <c r="FU46" s="153">
        <f t="shared" si="573"/>
        <v>83740160</v>
      </c>
      <c r="FV46" s="153">
        <f t="shared" si="573"/>
        <v>72471628</v>
      </c>
      <c r="FW46" s="153">
        <f t="shared" si="573"/>
        <v>144805700</v>
      </c>
      <c r="FX46" s="153">
        <f t="shared" si="573"/>
        <v>87770409</v>
      </c>
      <c r="FY46" s="153">
        <f t="shared" si="573"/>
        <v>96151961</v>
      </c>
      <c r="FZ46" s="153">
        <f t="shared" si="573"/>
        <v>97264924</v>
      </c>
      <c r="GA46" s="153">
        <f t="shared" si="573"/>
        <v>99223148</v>
      </c>
      <c r="GB46" s="156">
        <f t="shared" si="573"/>
        <v>119731490</v>
      </c>
      <c r="GC46" s="157">
        <f t="shared" si="573"/>
        <v>59891646</v>
      </c>
      <c r="GD46" s="153">
        <f t="shared" si="573"/>
        <v>113982383</v>
      </c>
      <c r="GE46" s="153">
        <f t="shared" si="573"/>
        <v>140437966</v>
      </c>
      <c r="GF46" s="153">
        <f t="shared" si="573"/>
        <v>204134659</v>
      </c>
      <c r="GG46" s="153">
        <f t="shared" si="573"/>
        <v>98381691</v>
      </c>
      <c r="GH46" s="153">
        <f t="shared" si="573"/>
        <v>112020444</v>
      </c>
      <c r="GI46" s="153">
        <f t="shared" si="573"/>
        <v>102547524</v>
      </c>
      <c r="GJ46" s="153">
        <f t="shared" si="573"/>
        <v>145507313</v>
      </c>
      <c r="GK46" s="153">
        <f t="shared" si="573"/>
        <v>114484570</v>
      </c>
      <c r="GL46" s="153">
        <f t="shared" si="573"/>
        <v>133467461</v>
      </c>
      <c r="GM46" s="153">
        <f t="shared" si="573"/>
        <v>150998765</v>
      </c>
      <c r="GN46" s="156">
        <f t="shared" si="573"/>
        <v>80250212</v>
      </c>
      <c r="GO46" s="157">
        <f t="shared" si="573"/>
        <v>65942750</v>
      </c>
      <c r="GP46" s="153">
        <f t="shared" ref="GP46:HA46" si="574">GP28</f>
        <v>147112966</v>
      </c>
      <c r="GQ46" s="153">
        <f t="shared" si="574"/>
        <v>124170011</v>
      </c>
      <c r="GR46" s="153">
        <f t="shared" si="574"/>
        <v>99475690</v>
      </c>
      <c r="GS46" s="153">
        <f t="shared" si="574"/>
        <v>97304021</v>
      </c>
      <c r="GT46" s="153">
        <f t="shared" si="574"/>
        <v>64877488</v>
      </c>
      <c r="GU46" s="153">
        <f t="shared" si="574"/>
        <v>181299155</v>
      </c>
      <c r="GV46" s="153">
        <f t="shared" si="574"/>
        <v>44612145</v>
      </c>
      <c r="GW46" s="153">
        <f t="shared" si="574"/>
        <v>48918839</v>
      </c>
      <c r="GX46" s="153">
        <f t="shared" si="574"/>
        <v>66152782</v>
      </c>
      <c r="GY46" s="153">
        <f t="shared" si="574"/>
        <v>96736437</v>
      </c>
      <c r="GZ46" s="156">
        <f t="shared" si="574"/>
        <v>69707098</v>
      </c>
      <c r="HA46" s="157">
        <f t="shared" si="574"/>
        <v>71460112</v>
      </c>
      <c r="HB46" s="153">
        <f t="shared" ref="HB46:JM46" si="575">HB28</f>
        <v>104492645</v>
      </c>
      <c r="HC46" s="153">
        <f t="shared" si="575"/>
        <v>95286851</v>
      </c>
      <c r="HD46" s="153">
        <f t="shared" si="575"/>
        <v>135934816</v>
      </c>
      <c r="HE46" s="153">
        <f t="shared" si="575"/>
        <v>55782232</v>
      </c>
      <c r="HF46" s="153">
        <f t="shared" si="575"/>
        <v>85729139</v>
      </c>
      <c r="HG46" s="153">
        <f t="shared" si="575"/>
        <v>81504819</v>
      </c>
      <c r="HH46" s="153">
        <f t="shared" si="575"/>
        <v>66691360</v>
      </c>
      <c r="HI46" s="153">
        <f t="shared" si="575"/>
        <v>77859075</v>
      </c>
      <c r="HJ46" s="153">
        <f t="shared" si="575"/>
        <v>78578726</v>
      </c>
      <c r="HK46" s="153">
        <f t="shared" si="575"/>
        <v>65088279</v>
      </c>
      <c r="HL46" s="156">
        <f t="shared" si="575"/>
        <v>75591383</v>
      </c>
      <c r="HM46" s="157">
        <f t="shared" si="575"/>
        <v>55463263</v>
      </c>
      <c r="HN46" s="153">
        <f t="shared" si="575"/>
        <v>88061147</v>
      </c>
      <c r="HO46" s="153">
        <f t="shared" si="575"/>
        <v>72917926</v>
      </c>
      <c r="HP46" s="153">
        <f t="shared" si="575"/>
        <v>104525526</v>
      </c>
      <c r="HQ46" s="153">
        <f t="shared" si="575"/>
        <v>65964383</v>
      </c>
      <c r="HR46" s="153">
        <f t="shared" si="575"/>
        <v>66062870</v>
      </c>
      <c r="HS46" s="153">
        <f t="shared" si="575"/>
        <v>67527805</v>
      </c>
      <c r="HT46" s="153">
        <f t="shared" si="575"/>
        <v>100121782</v>
      </c>
      <c r="HU46" s="153">
        <f t="shared" si="575"/>
        <v>67660920</v>
      </c>
      <c r="HV46" s="153">
        <f t="shared" si="575"/>
        <v>92363443</v>
      </c>
      <c r="HW46" s="153">
        <f t="shared" si="575"/>
        <v>96609915</v>
      </c>
      <c r="HX46" s="156">
        <f t="shared" si="575"/>
        <v>103458260</v>
      </c>
      <c r="HY46" s="157">
        <f t="shared" si="575"/>
        <v>27878705</v>
      </c>
      <c r="HZ46" s="153">
        <f t="shared" si="575"/>
        <v>103489423</v>
      </c>
      <c r="IA46" s="153">
        <f t="shared" si="575"/>
        <v>77846272</v>
      </c>
      <c r="IB46" s="153">
        <f t="shared" si="575"/>
        <v>121100511</v>
      </c>
      <c r="IC46" s="153">
        <f t="shared" si="575"/>
        <v>79772065</v>
      </c>
      <c r="ID46" s="153">
        <f t="shared" si="575"/>
        <v>38971263</v>
      </c>
      <c r="IE46" s="153">
        <f t="shared" si="575"/>
        <v>131119495</v>
      </c>
      <c r="IF46" s="153">
        <f t="shared" si="575"/>
        <v>127448309</v>
      </c>
      <c r="IG46" s="153">
        <f t="shared" si="575"/>
        <v>71157358</v>
      </c>
      <c r="IH46" s="153">
        <f t="shared" si="575"/>
        <v>101169909</v>
      </c>
      <c r="II46" s="153">
        <f t="shared" si="575"/>
        <v>108022172</v>
      </c>
      <c r="IJ46" s="156">
        <f t="shared" si="575"/>
        <v>96621844</v>
      </c>
      <c r="IK46" s="157">
        <f t="shared" si="575"/>
        <v>134008364</v>
      </c>
      <c r="IL46" s="153">
        <f t="shared" si="575"/>
        <v>83917871</v>
      </c>
      <c r="IM46" s="153">
        <f t="shared" si="575"/>
        <v>93337975</v>
      </c>
      <c r="IN46" s="153">
        <f t="shared" si="575"/>
        <v>170416103</v>
      </c>
      <c r="IO46" s="153">
        <f t="shared" si="575"/>
        <v>122086722</v>
      </c>
      <c r="IP46" s="153">
        <f t="shared" si="575"/>
        <v>93450868</v>
      </c>
      <c r="IQ46" s="153">
        <f t="shared" si="575"/>
        <v>116260212</v>
      </c>
      <c r="IR46" s="153">
        <f t="shared" si="575"/>
        <v>139405588</v>
      </c>
      <c r="IS46" s="153">
        <f t="shared" si="575"/>
        <v>89984394</v>
      </c>
      <c r="IT46" s="153">
        <f t="shared" si="575"/>
        <v>121686486</v>
      </c>
      <c r="IU46" s="153">
        <f t="shared" si="575"/>
        <v>98811359</v>
      </c>
      <c r="IV46" s="156">
        <f t="shared" si="575"/>
        <v>90835115</v>
      </c>
      <c r="IW46" s="157">
        <f t="shared" si="575"/>
        <v>88964506</v>
      </c>
      <c r="IX46" s="153">
        <f t="shared" si="575"/>
        <v>162755656</v>
      </c>
      <c r="IY46" s="153">
        <f t="shared" si="575"/>
        <v>116370579</v>
      </c>
      <c r="IZ46" s="153">
        <f t="shared" si="575"/>
        <v>180999050</v>
      </c>
      <c r="JA46" s="153">
        <f t="shared" si="575"/>
        <v>77020342</v>
      </c>
      <c r="JB46" s="153">
        <f t="shared" si="575"/>
        <v>72908716</v>
      </c>
      <c r="JC46" s="153">
        <f t="shared" si="575"/>
        <v>174977680</v>
      </c>
      <c r="JD46" s="153">
        <f t="shared" si="575"/>
        <v>139167325</v>
      </c>
      <c r="JE46" s="153">
        <f t="shared" si="575"/>
        <v>127792596</v>
      </c>
      <c r="JF46" s="153">
        <f t="shared" si="575"/>
        <v>148923159</v>
      </c>
      <c r="JG46" s="153">
        <f t="shared" si="575"/>
        <v>118883844</v>
      </c>
      <c r="JH46" s="156">
        <f t="shared" si="575"/>
        <v>122988458</v>
      </c>
      <c r="JI46" s="157">
        <f t="shared" si="575"/>
        <v>55196659</v>
      </c>
      <c r="JJ46" s="153">
        <f t="shared" si="575"/>
        <v>152894448</v>
      </c>
      <c r="JK46" s="153">
        <f t="shared" si="575"/>
        <v>0</v>
      </c>
      <c r="JL46" s="153">
        <f t="shared" si="575"/>
        <v>0</v>
      </c>
      <c r="JM46" s="153">
        <f t="shared" si="575"/>
        <v>0</v>
      </c>
      <c r="JN46" s="153">
        <f t="shared" ref="JN46:LY46" si="576">JN28</f>
        <v>0</v>
      </c>
      <c r="JO46" s="153">
        <f t="shared" si="576"/>
        <v>0</v>
      </c>
      <c r="JP46" s="153">
        <f t="shared" si="576"/>
        <v>0</v>
      </c>
      <c r="JQ46" s="153">
        <f t="shared" si="576"/>
        <v>0</v>
      </c>
      <c r="JR46" s="153">
        <f t="shared" si="576"/>
        <v>0</v>
      </c>
      <c r="JS46" s="153">
        <f t="shared" si="576"/>
        <v>0</v>
      </c>
      <c r="JT46" s="156">
        <f t="shared" si="576"/>
        <v>0</v>
      </c>
      <c r="JU46" s="157">
        <f t="shared" si="576"/>
        <v>0</v>
      </c>
      <c r="JV46" s="153">
        <f t="shared" si="576"/>
        <v>0</v>
      </c>
      <c r="JW46" s="153">
        <f t="shared" si="576"/>
        <v>0</v>
      </c>
      <c r="JX46" s="153">
        <f t="shared" si="576"/>
        <v>0</v>
      </c>
      <c r="JY46" s="153">
        <f t="shared" si="576"/>
        <v>0</v>
      </c>
      <c r="JZ46" s="153">
        <f t="shared" si="576"/>
        <v>0</v>
      </c>
      <c r="KA46" s="153">
        <f t="shared" si="576"/>
        <v>0</v>
      </c>
      <c r="KB46" s="153">
        <f t="shared" si="576"/>
        <v>0</v>
      </c>
      <c r="KC46" s="153">
        <f t="shared" si="576"/>
        <v>0</v>
      </c>
      <c r="KD46" s="153">
        <f t="shared" si="576"/>
        <v>0</v>
      </c>
      <c r="KE46" s="153">
        <f t="shared" si="576"/>
        <v>0</v>
      </c>
      <c r="KF46" s="156">
        <f t="shared" si="576"/>
        <v>0</v>
      </c>
      <c r="KG46" s="157">
        <f t="shared" si="576"/>
        <v>0</v>
      </c>
      <c r="KH46" s="153">
        <f t="shared" si="576"/>
        <v>0</v>
      </c>
      <c r="KI46" s="153">
        <f t="shared" si="576"/>
        <v>0</v>
      </c>
      <c r="KJ46" s="153">
        <f t="shared" si="576"/>
        <v>0</v>
      </c>
      <c r="KK46" s="153">
        <f t="shared" si="576"/>
        <v>0</v>
      </c>
      <c r="KL46" s="153">
        <f t="shared" si="576"/>
        <v>0</v>
      </c>
      <c r="KM46" s="153">
        <f t="shared" si="576"/>
        <v>0</v>
      </c>
      <c r="KN46" s="153">
        <f t="shared" si="576"/>
        <v>0</v>
      </c>
      <c r="KO46" s="153">
        <f t="shared" si="576"/>
        <v>0</v>
      </c>
      <c r="KP46" s="153">
        <f t="shared" si="576"/>
        <v>0</v>
      </c>
      <c r="KQ46" s="153">
        <f t="shared" si="576"/>
        <v>0</v>
      </c>
      <c r="KR46" s="156">
        <f t="shared" si="576"/>
        <v>0</v>
      </c>
      <c r="KS46" s="157">
        <f t="shared" si="576"/>
        <v>0</v>
      </c>
      <c r="KT46" s="153">
        <f t="shared" si="576"/>
        <v>0</v>
      </c>
      <c r="KU46" s="153">
        <f t="shared" si="576"/>
        <v>0</v>
      </c>
      <c r="KV46" s="153">
        <f t="shared" si="576"/>
        <v>0</v>
      </c>
      <c r="KW46" s="153">
        <f t="shared" si="576"/>
        <v>0</v>
      </c>
      <c r="KX46" s="153">
        <f t="shared" si="576"/>
        <v>0</v>
      </c>
      <c r="KY46" s="153">
        <f t="shared" si="576"/>
        <v>0</v>
      </c>
      <c r="KZ46" s="153">
        <f t="shared" si="576"/>
        <v>0</v>
      </c>
      <c r="LA46" s="153">
        <f t="shared" si="576"/>
        <v>0</v>
      </c>
      <c r="LB46" s="153">
        <f t="shared" si="576"/>
        <v>0</v>
      </c>
      <c r="LC46" s="153">
        <f t="shared" si="576"/>
        <v>0</v>
      </c>
      <c r="LD46" s="156">
        <f t="shared" si="576"/>
        <v>0</v>
      </c>
      <c r="LE46" s="157">
        <f t="shared" si="576"/>
        <v>0</v>
      </c>
      <c r="LF46" s="153">
        <f t="shared" si="576"/>
        <v>0</v>
      </c>
      <c r="LG46" s="153">
        <f t="shared" si="576"/>
        <v>0</v>
      </c>
      <c r="LH46" s="153">
        <f t="shared" si="576"/>
        <v>0</v>
      </c>
      <c r="LI46" s="153">
        <f t="shared" si="576"/>
        <v>0</v>
      </c>
      <c r="LJ46" s="153">
        <f t="shared" si="576"/>
        <v>0</v>
      </c>
      <c r="LK46" s="153">
        <f t="shared" si="576"/>
        <v>0</v>
      </c>
      <c r="LL46" s="153">
        <f t="shared" si="576"/>
        <v>0</v>
      </c>
      <c r="LM46" s="153">
        <f t="shared" si="576"/>
        <v>0</v>
      </c>
      <c r="LN46" s="153">
        <f t="shared" si="576"/>
        <v>0</v>
      </c>
      <c r="LO46" s="153">
        <f t="shared" si="576"/>
        <v>0</v>
      </c>
      <c r="LP46" s="156">
        <f t="shared" si="576"/>
        <v>0</v>
      </c>
      <c r="LQ46" s="157">
        <f t="shared" si="576"/>
        <v>0</v>
      </c>
      <c r="LR46" s="153">
        <f t="shared" si="576"/>
        <v>0</v>
      </c>
      <c r="LS46" s="153">
        <f t="shared" si="576"/>
        <v>0</v>
      </c>
      <c r="LT46" s="153">
        <f t="shared" si="576"/>
        <v>0</v>
      </c>
      <c r="LU46" s="153">
        <f t="shared" si="576"/>
        <v>0</v>
      </c>
      <c r="LV46" s="153">
        <f t="shared" si="576"/>
        <v>0</v>
      </c>
      <c r="LW46" s="153">
        <f t="shared" si="576"/>
        <v>0</v>
      </c>
      <c r="LX46" s="153">
        <f t="shared" si="576"/>
        <v>0</v>
      </c>
      <c r="LY46" s="153">
        <f t="shared" si="576"/>
        <v>0</v>
      </c>
      <c r="LZ46" s="153">
        <f t="shared" ref="LZ46:OK46" si="577">LZ28</f>
        <v>0</v>
      </c>
      <c r="MA46" s="153">
        <f t="shared" si="577"/>
        <v>0</v>
      </c>
      <c r="MB46" s="156">
        <f t="shared" si="577"/>
        <v>0</v>
      </c>
      <c r="MC46" s="157">
        <f t="shared" si="577"/>
        <v>0</v>
      </c>
      <c r="MD46" s="153">
        <f t="shared" si="577"/>
        <v>0</v>
      </c>
      <c r="ME46" s="153">
        <f t="shared" si="577"/>
        <v>0</v>
      </c>
      <c r="MF46" s="153">
        <f t="shared" si="577"/>
        <v>0</v>
      </c>
      <c r="MG46" s="153">
        <f t="shared" si="577"/>
        <v>0</v>
      </c>
      <c r="MH46" s="153">
        <f t="shared" si="577"/>
        <v>0</v>
      </c>
      <c r="MI46" s="153">
        <f t="shared" si="577"/>
        <v>0</v>
      </c>
      <c r="MJ46" s="153">
        <f t="shared" si="577"/>
        <v>0</v>
      </c>
      <c r="MK46" s="153">
        <f t="shared" si="577"/>
        <v>0</v>
      </c>
      <c r="ML46" s="153">
        <f t="shared" si="577"/>
        <v>0</v>
      </c>
      <c r="MM46" s="153">
        <f t="shared" si="577"/>
        <v>0</v>
      </c>
      <c r="MN46" s="156">
        <f t="shared" si="577"/>
        <v>0</v>
      </c>
      <c r="MO46" s="157">
        <f t="shared" si="577"/>
        <v>0</v>
      </c>
      <c r="MP46" s="153">
        <f t="shared" si="577"/>
        <v>0</v>
      </c>
      <c r="MQ46" s="153">
        <f t="shared" si="577"/>
        <v>0</v>
      </c>
      <c r="MR46" s="153">
        <f t="shared" si="577"/>
        <v>0</v>
      </c>
      <c r="MS46" s="153">
        <f t="shared" si="577"/>
        <v>0</v>
      </c>
      <c r="MT46" s="153">
        <f t="shared" si="577"/>
        <v>0</v>
      </c>
      <c r="MU46" s="153">
        <f t="shared" si="577"/>
        <v>0</v>
      </c>
      <c r="MV46" s="153">
        <f t="shared" si="577"/>
        <v>0</v>
      </c>
      <c r="MW46" s="153">
        <f t="shared" si="577"/>
        <v>0</v>
      </c>
      <c r="MX46" s="153">
        <f t="shared" si="577"/>
        <v>0</v>
      </c>
      <c r="MY46" s="153">
        <f t="shared" si="577"/>
        <v>0</v>
      </c>
      <c r="MZ46" s="156">
        <f t="shared" si="577"/>
        <v>0</v>
      </c>
      <c r="NA46" s="157">
        <f t="shared" si="577"/>
        <v>0</v>
      </c>
      <c r="NB46" s="153">
        <f t="shared" si="577"/>
        <v>0</v>
      </c>
      <c r="NC46" s="153">
        <f t="shared" si="577"/>
        <v>0</v>
      </c>
      <c r="ND46" s="153">
        <f t="shared" si="577"/>
        <v>0</v>
      </c>
      <c r="NE46" s="153">
        <f t="shared" si="577"/>
        <v>0</v>
      </c>
      <c r="NF46" s="153">
        <f t="shared" si="577"/>
        <v>0</v>
      </c>
      <c r="NG46" s="153">
        <f t="shared" si="577"/>
        <v>0</v>
      </c>
      <c r="NH46" s="153">
        <f t="shared" si="577"/>
        <v>0</v>
      </c>
      <c r="NI46" s="153">
        <f t="shared" si="577"/>
        <v>0</v>
      </c>
      <c r="NJ46" s="153">
        <f t="shared" si="577"/>
        <v>0</v>
      </c>
      <c r="NK46" s="153">
        <f t="shared" si="577"/>
        <v>0</v>
      </c>
      <c r="NL46" s="156">
        <f t="shared" si="577"/>
        <v>0</v>
      </c>
      <c r="NM46" s="157">
        <f t="shared" si="577"/>
        <v>0</v>
      </c>
      <c r="NN46" s="153">
        <f t="shared" si="577"/>
        <v>0</v>
      </c>
      <c r="NO46" s="153">
        <f t="shared" si="577"/>
        <v>0</v>
      </c>
      <c r="NP46" s="153">
        <f t="shared" si="577"/>
        <v>0</v>
      </c>
      <c r="NQ46" s="153">
        <f t="shared" si="577"/>
        <v>0</v>
      </c>
      <c r="NR46" s="153">
        <f t="shared" si="577"/>
        <v>0</v>
      </c>
      <c r="NS46" s="153">
        <f t="shared" si="577"/>
        <v>0</v>
      </c>
      <c r="NT46" s="153">
        <f t="shared" si="577"/>
        <v>0</v>
      </c>
      <c r="NU46" s="153">
        <f t="shared" si="577"/>
        <v>0</v>
      </c>
      <c r="NV46" s="153">
        <f t="shared" si="577"/>
        <v>0</v>
      </c>
      <c r="NW46" s="153">
        <f t="shared" si="577"/>
        <v>0</v>
      </c>
      <c r="NX46" s="156">
        <f t="shared" si="577"/>
        <v>0</v>
      </c>
      <c r="NY46" s="157">
        <f t="shared" si="577"/>
        <v>0</v>
      </c>
      <c r="NZ46" s="153">
        <f t="shared" si="577"/>
        <v>0</v>
      </c>
      <c r="OA46" s="153">
        <f t="shared" si="577"/>
        <v>0</v>
      </c>
      <c r="OB46" s="153">
        <f t="shared" si="577"/>
        <v>0</v>
      </c>
      <c r="OC46" s="153">
        <f t="shared" si="577"/>
        <v>0</v>
      </c>
      <c r="OD46" s="153">
        <f t="shared" si="577"/>
        <v>0</v>
      </c>
      <c r="OE46" s="153">
        <f t="shared" si="577"/>
        <v>0</v>
      </c>
      <c r="OF46" s="153">
        <f t="shared" si="577"/>
        <v>0</v>
      </c>
      <c r="OG46" s="153">
        <f t="shared" si="577"/>
        <v>0</v>
      </c>
      <c r="OH46" s="153">
        <f t="shared" si="577"/>
        <v>0</v>
      </c>
      <c r="OI46" s="153">
        <f t="shared" si="577"/>
        <v>0</v>
      </c>
      <c r="OJ46" s="156">
        <f t="shared" si="577"/>
        <v>0</v>
      </c>
      <c r="OK46" s="157">
        <f t="shared" si="577"/>
        <v>0</v>
      </c>
      <c r="OL46" s="153">
        <f t="shared" ref="OL46:PI46" si="578">OL28</f>
        <v>0</v>
      </c>
      <c r="OM46" s="153">
        <f t="shared" si="578"/>
        <v>0</v>
      </c>
      <c r="ON46" s="153">
        <f t="shared" si="578"/>
        <v>0</v>
      </c>
      <c r="OO46" s="153">
        <f t="shared" si="578"/>
        <v>0</v>
      </c>
      <c r="OP46" s="153">
        <f t="shared" si="578"/>
        <v>0</v>
      </c>
      <c r="OQ46" s="153">
        <f t="shared" si="578"/>
        <v>0</v>
      </c>
      <c r="OR46" s="153">
        <f t="shared" si="578"/>
        <v>0</v>
      </c>
      <c r="OS46" s="153">
        <f t="shared" si="578"/>
        <v>0</v>
      </c>
      <c r="OT46" s="153">
        <f t="shared" si="578"/>
        <v>0</v>
      </c>
      <c r="OU46" s="153">
        <f t="shared" si="578"/>
        <v>0</v>
      </c>
      <c r="OV46" s="156">
        <f t="shared" si="578"/>
        <v>0</v>
      </c>
      <c r="OW46" s="157">
        <f t="shared" si="578"/>
        <v>0</v>
      </c>
      <c r="OX46" s="153">
        <f t="shared" si="578"/>
        <v>0</v>
      </c>
      <c r="OY46" s="153">
        <f t="shared" si="578"/>
        <v>0</v>
      </c>
      <c r="OZ46" s="153">
        <f t="shared" si="578"/>
        <v>0</v>
      </c>
      <c r="PA46" s="153">
        <f t="shared" si="578"/>
        <v>0</v>
      </c>
      <c r="PB46" s="153">
        <f t="shared" si="578"/>
        <v>0</v>
      </c>
      <c r="PC46" s="153">
        <f t="shared" si="578"/>
        <v>0</v>
      </c>
      <c r="PD46" s="153">
        <f t="shared" si="578"/>
        <v>0</v>
      </c>
      <c r="PE46" s="153">
        <f t="shared" si="578"/>
        <v>0</v>
      </c>
      <c r="PF46" s="153">
        <f t="shared" si="578"/>
        <v>0</v>
      </c>
      <c r="PG46" s="153">
        <f t="shared" si="578"/>
        <v>0</v>
      </c>
      <c r="PH46" s="156">
        <f t="shared" si="578"/>
        <v>0</v>
      </c>
      <c r="PI46" s="157">
        <f t="shared" si="578"/>
        <v>0</v>
      </c>
    </row>
    <row r="47" spans="2:425">
      <c r="B47" s="45"/>
      <c r="C47" s="158" t="s">
        <v>135</v>
      </c>
      <c r="D47" s="159"/>
      <c r="E47" s="296"/>
      <c r="F47" s="160"/>
      <c r="G47" s="160"/>
      <c r="H47" s="160"/>
      <c r="I47" s="160"/>
      <c r="J47" s="160"/>
      <c r="K47" s="160"/>
      <c r="L47" s="160"/>
      <c r="M47" s="160"/>
      <c r="N47" s="160"/>
      <c r="O47" s="160"/>
      <c r="P47" s="160"/>
      <c r="Q47" s="161"/>
      <c r="R47" s="162"/>
      <c r="S47" s="162"/>
      <c r="T47" s="162"/>
      <c r="U47" s="162"/>
      <c r="V47" s="162"/>
      <c r="W47" s="162"/>
      <c r="X47" s="162"/>
      <c r="Y47" s="162"/>
      <c r="Z47" s="162"/>
      <c r="AA47" s="162"/>
      <c r="AB47" s="162"/>
      <c r="AC47" s="163"/>
      <c r="AD47" s="296"/>
      <c r="AE47" s="296"/>
      <c r="AF47" s="296"/>
      <c r="AG47" s="296"/>
      <c r="AH47" s="296"/>
      <c r="AI47" s="296"/>
      <c r="AJ47" s="296"/>
      <c r="AK47" s="296"/>
      <c r="AL47" s="296"/>
      <c r="AM47" s="296"/>
      <c r="AN47" s="305"/>
      <c r="AO47" s="306"/>
      <c r="AP47" s="296"/>
      <c r="AQ47" s="296"/>
      <c r="AR47" s="296"/>
      <c r="AS47" s="296"/>
      <c r="AT47" s="296"/>
      <c r="AU47" s="296"/>
      <c r="AV47" s="296"/>
      <c r="AW47" s="296"/>
      <c r="AX47" s="296"/>
      <c r="AY47" s="296"/>
      <c r="AZ47" s="305"/>
      <c r="BA47" s="306"/>
      <c r="BB47" s="296"/>
      <c r="BC47" s="296"/>
      <c r="BD47" s="296"/>
      <c r="BE47" s="296"/>
      <c r="BF47" s="296"/>
      <c r="BG47" s="296"/>
      <c r="BH47" s="296"/>
      <c r="BI47" s="296"/>
      <c r="BJ47" s="296"/>
      <c r="BK47" s="296"/>
      <c r="BL47" s="305"/>
      <c r="BM47" s="306"/>
      <c r="BN47" s="296"/>
      <c r="BO47" s="296"/>
      <c r="BP47" s="296"/>
      <c r="BQ47" s="296"/>
      <c r="BR47" s="296"/>
      <c r="BS47" s="296"/>
      <c r="BT47" s="296"/>
      <c r="BU47" s="296"/>
      <c r="BV47" s="296"/>
      <c r="BW47" s="296"/>
      <c r="BX47" s="305"/>
      <c r="BY47" s="306"/>
      <c r="BZ47" s="296"/>
      <c r="CA47" s="296"/>
      <c r="CB47" s="296"/>
      <c r="CC47" s="296"/>
      <c r="CD47" s="296"/>
      <c r="CE47" s="296"/>
      <c r="CF47" s="296"/>
      <c r="CG47" s="296"/>
      <c r="CH47" s="296"/>
      <c r="CI47" s="296"/>
      <c r="CJ47" s="305"/>
      <c r="CK47" s="306"/>
      <c r="CL47" s="296"/>
      <c r="CM47" s="296"/>
      <c r="CN47" s="296"/>
      <c r="CO47" s="296"/>
      <c r="CP47" s="296"/>
      <c r="CQ47" s="296"/>
      <c r="CR47" s="296"/>
      <c r="CS47" s="296"/>
      <c r="CT47" s="296"/>
      <c r="CU47" s="296"/>
      <c r="CV47" s="305"/>
      <c r="CW47" s="306"/>
      <c r="CX47" s="296"/>
      <c r="CY47" s="296"/>
      <c r="CZ47" s="296"/>
      <c r="DA47" s="296"/>
      <c r="DB47" s="296"/>
      <c r="DC47" s="296"/>
      <c r="DD47" s="296"/>
      <c r="DE47" s="296"/>
      <c r="DF47" s="296"/>
      <c r="DG47" s="296"/>
      <c r="DH47" s="305"/>
      <c r="DI47" s="306"/>
      <c r="DJ47" s="296"/>
      <c r="DK47" s="296"/>
      <c r="DL47" s="296"/>
      <c r="DM47" s="296"/>
      <c r="DN47" s="296"/>
      <c r="DO47" s="296"/>
      <c r="DP47" s="296"/>
      <c r="DQ47" s="296"/>
      <c r="DR47" s="296"/>
      <c r="DS47" s="296"/>
      <c r="DT47" s="305"/>
      <c r="DU47" s="306"/>
      <c r="DV47" s="296"/>
      <c r="DW47" s="296"/>
      <c r="DX47" s="296"/>
      <c r="DY47" s="296"/>
      <c r="DZ47" s="296"/>
      <c r="EA47" s="296"/>
      <c r="EB47" s="296"/>
      <c r="EC47" s="296"/>
      <c r="ED47" s="296"/>
      <c r="EE47" s="296"/>
      <c r="EF47" s="305"/>
      <c r="EG47" s="306"/>
      <c r="EH47" s="296"/>
      <c r="EI47" s="296"/>
      <c r="EJ47" s="296"/>
      <c r="EK47" s="296"/>
      <c r="EL47" s="296"/>
      <c r="EM47" s="296"/>
      <c r="EN47" s="296"/>
      <c r="EO47" s="296"/>
      <c r="EP47" s="296"/>
      <c r="EQ47" s="296"/>
      <c r="ER47" s="305"/>
      <c r="ES47" s="306"/>
      <c r="ET47" s="296"/>
      <c r="EU47" s="296"/>
      <c r="EV47" s="296"/>
      <c r="EW47" s="296"/>
      <c r="EX47" s="296"/>
      <c r="EY47" s="296"/>
      <c r="EZ47" s="296"/>
      <c r="FA47" s="296"/>
      <c r="FB47" s="296"/>
      <c r="FC47" s="296"/>
      <c r="FD47" s="305"/>
      <c r="FE47" s="306"/>
      <c r="FF47" s="296"/>
      <c r="FG47" s="296"/>
      <c r="FH47" s="296"/>
      <c r="FI47" s="296"/>
      <c r="FJ47" s="296"/>
      <c r="FK47" s="296"/>
      <c r="FL47" s="296"/>
      <c r="FM47" s="296"/>
      <c r="FN47" s="296"/>
      <c r="FO47" s="296"/>
      <c r="FP47" s="305"/>
      <c r="FQ47" s="306"/>
      <c r="FR47" s="296"/>
      <c r="FS47" s="296"/>
      <c r="FT47" s="296"/>
      <c r="FU47" s="296"/>
      <c r="FV47" s="296"/>
      <c r="FW47" s="296"/>
      <c r="FX47" s="296"/>
      <c r="FY47" s="296"/>
      <c r="FZ47" s="296"/>
      <c r="GA47" s="296"/>
      <c r="GB47" s="305"/>
      <c r="GC47" s="306"/>
      <c r="GD47" s="296"/>
      <c r="GE47" s="296"/>
      <c r="GF47" s="296"/>
      <c r="GG47" s="296"/>
      <c r="GH47" s="296"/>
      <c r="GI47" s="296"/>
      <c r="GJ47" s="296"/>
      <c r="GK47" s="296"/>
      <c r="GL47" s="296"/>
      <c r="GM47" s="296"/>
      <c r="GN47" s="305"/>
      <c r="GO47" s="306"/>
      <c r="GP47" s="296"/>
      <c r="GQ47" s="296"/>
      <c r="GR47" s="296"/>
      <c r="GS47" s="296"/>
      <c r="GT47" s="296"/>
      <c r="GU47" s="296"/>
      <c r="GV47" s="296"/>
      <c r="GW47" s="296"/>
      <c r="GX47" s="296"/>
      <c r="GY47" s="296"/>
      <c r="GZ47" s="305"/>
      <c r="HA47" s="306"/>
      <c r="HB47" s="296"/>
      <c r="HC47" s="296"/>
      <c r="HD47" s="296"/>
      <c r="HE47" s="296"/>
      <c r="HF47" s="296"/>
      <c r="HG47" s="296"/>
      <c r="HH47" s="296"/>
      <c r="HI47" s="296"/>
      <c r="HJ47" s="296"/>
      <c r="HK47" s="296"/>
      <c r="HL47" s="305"/>
      <c r="HM47" s="306"/>
      <c r="HN47" s="296"/>
      <c r="HO47" s="296"/>
      <c r="HP47" s="296"/>
      <c r="HQ47" s="296"/>
      <c r="HR47" s="296"/>
      <c r="HS47" s="296"/>
      <c r="HT47" s="296"/>
      <c r="HU47" s="296"/>
      <c r="HV47" s="296"/>
      <c r="HW47" s="296"/>
      <c r="HX47" s="305"/>
      <c r="HY47" s="306"/>
      <c r="HZ47" s="296"/>
      <c r="IA47" s="296"/>
      <c r="IB47" s="296"/>
      <c r="IC47" s="296"/>
      <c r="ID47" s="296"/>
      <c r="IE47" s="296"/>
      <c r="IF47" s="296"/>
      <c r="IG47" s="296"/>
      <c r="IH47" s="296"/>
      <c r="II47" s="296"/>
      <c r="IJ47" s="305"/>
      <c r="IK47" s="306"/>
      <c r="IL47" s="296"/>
      <c r="IM47" s="296"/>
      <c r="IN47" s="296"/>
      <c r="IO47" s="296"/>
      <c r="IP47" s="296"/>
      <c r="IQ47" s="296"/>
      <c r="IR47" s="296"/>
      <c r="IS47" s="296"/>
      <c r="IT47" s="296"/>
      <c r="IU47" s="296"/>
      <c r="IV47" s="305"/>
      <c r="IW47" s="306"/>
      <c r="IX47" s="296"/>
      <c r="IY47" s="296"/>
      <c r="IZ47" s="296"/>
      <c r="JA47" s="296"/>
      <c r="JB47" s="296"/>
      <c r="JC47" s="296"/>
      <c r="JD47" s="296"/>
      <c r="JE47" s="296"/>
      <c r="JF47" s="296"/>
      <c r="JG47" s="296"/>
      <c r="JH47" s="305"/>
      <c r="JI47" s="306"/>
      <c r="JJ47" s="296"/>
      <c r="JK47" s="296"/>
      <c r="JL47" s="296"/>
      <c r="JM47" s="296"/>
      <c r="JN47" s="296"/>
      <c r="JO47" s="296"/>
      <c r="JP47" s="296"/>
      <c r="JQ47" s="296"/>
      <c r="JR47" s="296"/>
      <c r="JS47" s="296"/>
      <c r="JT47" s="305"/>
      <c r="JU47" s="306"/>
      <c r="JV47" s="296"/>
      <c r="JW47" s="296"/>
      <c r="JX47" s="296"/>
      <c r="JY47" s="296"/>
      <c r="JZ47" s="296"/>
      <c r="KA47" s="296"/>
      <c r="KB47" s="296"/>
      <c r="KC47" s="296"/>
      <c r="KD47" s="296"/>
      <c r="KE47" s="296"/>
      <c r="KF47" s="305"/>
      <c r="KG47" s="306"/>
      <c r="KH47" s="296"/>
      <c r="KI47" s="296"/>
      <c r="KJ47" s="296"/>
      <c r="KK47" s="296"/>
      <c r="KL47" s="296"/>
      <c r="KM47" s="296"/>
      <c r="KN47" s="296"/>
      <c r="KO47" s="296"/>
      <c r="KP47" s="296"/>
      <c r="KQ47" s="296"/>
      <c r="KR47" s="305"/>
      <c r="KS47" s="306"/>
      <c r="KT47" s="296"/>
      <c r="KU47" s="296"/>
      <c r="KV47" s="296"/>
      <c r="KW47" s="296"/>
      <c r="KX47" s="296"/>
      <c r="KY47" s="296"/>
      <c r="KZ47" s="296"/>
      <c r="LA47" s="296"/>
      <c r="LB47" s="296"/>
      <c r="LC47" s="296"/>
      <c r="LD47" s="305"/>
      <c r="LE47" s="306"/>
      <c r="LF47" s="296"/>
      <c r="LG47" s="296"/>
      <c r="LH47" s="296"/>
      <c r="LI47" s="296"/>
      <c r="LJ47" s="296"/>
      <c r="LK47" s="296"/>
      <c r="LL47" s="296"/>
      <c r="LM47" s="296"/>
      <c r="LN47" s="296"/>
      <c r="LO47" s="296"/>
      <c r="LP47" s="305"/>
      <c r="LQ47" s="306"/>
      <c r="LR47" s="296"/>
      <c r="LS47" s="296"/>
      <c r="LT47" s="296"/>
      <c r="LU47" s="296"/>
      <c r="LV47" s="296"/>
      <c r="LW47" s="296"/>
      <c r="LX47" s="296"/>
      <c r="LY47" s="296"/>
      <c r="LZ47" s="296"/>
      <c r="MA47" s="296"/>
      <c r="MB47" s="305"/>
      <c r="MC47" s="306"/>
      <c r="MD47" s="296"/>
      <c r="ME47" s="296"/>
      <c r="MF47" s="296"/>
      <c r="MG47" s="296"/>
      <c r="MH47" s="296"/>
      <c r="MI47" s="296"/>
      <c r="MJ47" s="296"/>
      <c r="MK47" s="296"/>
      <c r="ML47" s="296"/>
      <c r="MM47" s="296"/>
      <c r="MN47" s="305"/>
      <c r="MO47" s="306"/>
      <c r="MP47" s="296"/>
      <c r="MQ47" s="296"/>
      <c r="MR47" s="296"/>
      <c r="MS47" s="296"/>
      <c r="MT47" s="296"/>
      <c r="MU47" s="296"/>
      <c r="MV47" s="296"/>
      <c r="MW47" s="296"/>
      <c r="MX47" s="296"/>
      <c r="MY47" s="296"/>
      <c r="MZ47" s="305"/>
      <c r="NA47" s="306"/>
      <c r="NB47" s="296"/>
      <c r="NC47" s="296"/>
      <c r="ND47" s="296"/>
      <c r="NE47" s="296"/>
      <c r="NF47" s="296"/>
      <c r="NG47" s="296"/>
      <c r="NH47" s="296"/>
      <c r="NI47" s="296"/>
      <c r="NJ47" s="296"/>
      <c r="NK47" s="296"/>
      <c r="NL47" s="305"/>
      <c r="NM47" s="306"/>
      <c r="NN47" s="296"/>
      <c r="NO47" s="296"/>
      <c r="NP47" s="296"/>
      <c r="NQ47" s="296"/>
      <c r="NR47" s="296"/>
      <c r="NS47" s="296"/>
      <c r="NT47" s="296"/>
      <c r="NU47" s="296"/>
      <c r="NV47" s="296"/>
      <c r="NW47" s="296"/>
      <c r="NX47" s="305"/>
      <c r="NY47" s="306"/>
      <c r="NZ47" s="296"/>
      <c r="OA47" s="296"/>
      <c r="OB47" s="296"/>
      <c r="OC47" s="296"/>
      <c r="OD47" s="296"/>
      <c r="OE47" s="296"/>
      <c r="OF47" s="296"/>
      <c r="OG47" s="296"/>
      <c r="OH47" s="296"/>
      <c r="OI47" s="296"/>
      <c r="OJ47" s="305"/>
      <c r="OK47" s="306"/>
      <c r="OL47" s="296"/>
      <c r="OM47" s="296"/>
      <c r="ON47" s="296"/>
      <c r="OO47" s="296"/>
      <c r="OP47" s="296"/>
      <c r="OQ47" s="296"/>
      <c r="OR47" s="296"/>
      <c r="OS47" s="296"/>
      <c r="OT47" s="296"/>
      <c r="OU47" s="296"/>
      <c r="OV47" s="305"/>
      <c r="OW47" s="306"/>
      <c r="OX47" s="296"/>
      <c r="OY47" s="296"/>
      <c r="OZ47" s="296"/>
      <c r="PA47" s="296"/>
      <c r="PB47" s="296"/>
      <c r="PC47" s="296"/>
      <c r="PD47" s="296"/>
      <c r="PE47" s="296"/>
      <c r="PF47" s="296"/>
      <c r="PG47" s="296"/>
      <c r="PH47" s="305"/>
      <c r="PI47" s="306"/>
    </row>
    <row r="48" spans="2:425">
      <c r="B48" s="55" t="s">
        <v>136</v>
      </c>
      <c r="D48" s="164" t="s">
        <v>137</v>
      </c>
      <c r="E48" s="165"/>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6"/>
      <c r="AE48" s="166"/>
      <c r="AF48" s="166"/>
      <c r="AG48" s="166"/>
      <c r="AH48" s="166"/>
      <c r="AI48" s="166"/>
      <c r="AJ48" s="166"/>
      <c r="AK48" s="166"/>
      <c r="AL48" s="166"/>
      <c r="AM48" s="166"/>
      <c r="AN48" s="166"/>
      <c r="AO48" s="166"/>
      <c r="AP48" s="165"/>
      <c r="AQ48" s="165"/>
      <c r="AR48" s="165"/>
      <c r="AS48" s="165"/>
      <c r="AT48" s="165"/>
      <c r="AU48" s="165"/>
      <c r="AV48" s="165"/>
      <c r="AW48" s="165"/>
      <c r="AX48" s="165"/>
      <c r="AY48" s="165"/>
      <c r="AZ48" s="167"/>
      <c r="BA48" s="168"/>
      <c r="BB48" s="165"/>
      <c r="BC48" s="165"/>
      <c r="BD48" s="165"/>
      <c r="BE48" s="165"/>
      <c r="BF48" s="165"/>
      <c r="BG48" s="165"/>
      <c r="BH48" s="165"/>
      <c r="BI48" s="165"/>
      <c r="BJ48" s="165"/>
      <c r="BK48" s="165"/>
      <c r="BL48" s="167"/>
      <c r="BM48" s="168"/>
      <c r="BN48" s="165"/>
      <c r="BO48" s="165"/>
      <c r="BP48" s="165"/>
      <c r="BQ48" s="165"/>
      <c r="BR48" s="165"/>
      <c r="BS48" s="165"/>
      <c r="BT48" s="165"/>
      <c r="BU48" s="165"/>
      <c r="BV48" s="165"/>
      <c r="BW48" s="165"/>
      <c r="BX48" s="167"/>
      <c r="BY48" s="168"/>
      <c r="BZ48" s="165"/>
      <c r="CA48" s="165"/>
      <c r="CB48" s="165"/>
      <c r="CC48" s="165"/>
      <c r="CD48" s="165"/>
      <c r="CE48" s="165"/>
      <c r="CF48" s="165"/>
      <c r="CG48" s="165"/>
      <c r="CH48" s="165"/>
      <c r="CI48" s="165"/>
      <c r="CJ48" s="167"/>
      <c r="CK48" s="168"/>
      <c r="CL48" s="165"/>
      <c r="CM48" s="165"/>
      <c r="CN48" s="165"/>
      <c r="CO48" s="165"/>
      <c r="CP48" s="165"/>
      <c r="CQ48" s="165"/>
      <c r="CR48" s="165"/>
      <c r="CS48" s="165"/>
      <c r="CT48" s="165"/>
      <c r="CU48" s="165"/>
      <c r="CV48" s="167"/>
      <c r="CW48" s="168"/>
      <c r="CX48" s="165"/>
      <c r="CY48" s="165"/>
      <c r="CZ48" s="165"/>
      <c r="DA48" s="165"/>
      <c r="DB48" s="165"/>
      <c r="DC48" s="165"/>
      <c r="DD48" s="165"/>
      <c r="DE48" s="165"/>
      <c r="DF48" s="165"/>
      <c r="DG48" s="165"/>
      <c r="DH48" s="167"/>
      <c r="DI48" s="168"/>
      <c r="DJ48" s="165"/>
      <c r="DK48" s="165"/>
      <c r="DL48" s="165"/>
      <c r="DM48" s="165"/>
      <c r="DN48" s="165"/>
      <c r="DO48" s="165"/>
      <c r="DP48" s="165"/>
      <c r="DQ48" s="165"/>
      <c r="DR48" s="165"/>
      <c r="DS48" s="165"/>
      <c r="DT48" s="167"/>
      <c r="DU48" s="168"/>
      <c r="DV48" s="165"/>
      <c r="DW48" s="165"/>
      <c r="DX48" s="165"/>
      <c r="DY48" s="165"/>
      <c r="DZ48" s="165"/>
      <c r="EA48" s="165"/>
      <c r="EB48" s="165"/>
      <c r="EC48" s="165"/>
      <c r="ED48" s="165"/>
      <c r="EE48" s="165"/>
      <c r="EF48" s="167"/>
      <c r="EG48" s="168"/>
      <c r="EH48" s="165"/>
      <c r="EI48" s="165"/>
      <c r="EJ48" s="165"/>
      <c r="EK48" s="165"/>
      <c r="EL48" s="165"/>
      <c r="EM48" s="165"/>
      <c r="EN48" s="165"/>
      <c r="EO48" s="165"/>
      <c r="EP48" s="165"/>
      <c r="EQ48" s="165"/>
      <c r="ER48" s="167"/>
      <c r="ES48" s="168"/>
      <c r="ET48" s="165"/>
      <c r="EU48" s="165"/>
      <c r="EV48" s="165"/>
      <c r="EW48" s="165"/>
      <c r="EX48" s="165"/>
      <c r="EY48" s="165"/>
      <c r="EZ48" s="165"/>
      <c r="FA48" s="165"/>
      <c r="FB48" s="165"/>
      <c r="FC48" s="165"/>
      <c r="FD48" s="167"/>
      <c r="FE48" s="168"/>
      <c r="FF48" s="165"/>
      <c r="FG48" s="165"/>
      <c r="FH48" s="165"/>
      <c r="FI48" s="165"/>
      <c r="FJ48" s="165"/>
      <c r="FK48" s="165"/>
      <c r="FL48" s="165"/>
      <c r="FM48" s="165"/>
      <c r="FN48" s="165"/>
      <c r="FO48" s="165"/>
      <c r="FP48" s="167"/>
      <c r="FQ48" s="168"/>
      <c r="FR48" s="165"/>
      <c r="FS48" s="165"/>
      <c r="FT48" s="165"/>
      <c r="FU48" s="165"/>
      <c r="FV48" s="165"/>
      <c r="FW48" s="165"/>
      <c r="FX48" s="165"/>
      <c r="FY48" s="165"/>
      <c r="FZ48" s="165"/>
      <c r="GA48" s="165"/>
      <c r="GB48" s="167"/>
      <c r="GC48" s="168"/>
      <c r="GD48" s="165"/>
      <c r="GE48" s="165"/>
      <c r="GF48" s="165"/>
      <c r="GG48" s="165"/>
      <c r="GH48" s="165"/>
      <c r="GI48" s="165"/>
      <c r="GJ48" s="165"/>
      <c r="GK48" s="165"/>
      <c r="GL48" s="165"/>
      <c r="GM48" s="165"/>
      <c r="GN48" s="167"/>
      <c r="GO48" s="168"/>
      <c r="GP48" s="165"/>
      <c r="GQ48" s="165"/>
      <c r="GR48" s="165"/>
      <c r="GS48" s="165"/>
      <c r="GT48" s="165"/>
      <c r="GU48" s="165"/>
      <c r="GV48" s="165"/>
      <c r="GW48" s="165"/>
      <c r="GX48" s="165"/>
      <c r="GY48" s="165"/>
      <c r="GZ48" s="167"/>
      <c r="HA48" s="168"/>
      <c r="HB48" s="165"/>
      <c r="HC48" s="165"/>
      <c r="HD48" s="165"/>
      <c r="HE48" s="165"/>
      <c r="HF48" s="165"/>
      <c r="HG48" s="165"/>
      <c r="HH48" s="165"/>
      <c r="HI48" s="165"/>
      <c r="HJ48" s="165"/>
      <c r="HK48" s="165"/>
      <c r="HL48" s="167"/>
      <c r="HM48" s="168"/>
      <c r="HN48" s="165"/>
      <c r="HO48" s="165"/>
      <c r="HP48" s="165"/>
      <c r="HQ48" s="165"/>
      <c r="HR48" s="165"/>
      <c r="HS48" s="165"/>
      <c r="HT48" s="165"/>
      <c r="HU48" s="165"/>
      <c r="HV48" s="165"/>
      <c r="HW48" s="165"/>
      <c r="HX48" s="167"/>
      <c r="HY48" s="168"/>
      <c r="HZ48" s="165"/>
      <c r="IA48" s="165"/>
      <c r="IB48" s="165"/>
      <c r="IC48" s="165"/>
      <c r="ID48" s="165"/>
      <c r="IE48" s="165"/>
      <c r="IF48" s="165"/>
      <c r="IG48" s="165"/>
      <c r="IH48" s="165"/>
      <c r="II48" s="165"/>
      <c r="IJ48" s="167"/>
      <c r="IK48" s="168"/>
      <c r="IL48" s="165"/>
      <c r="IM48" s="165"/>
      <c r="IN48" s="165"/>
      <c r="IO48" s="165"/>
      <c r="IP48" s="165"/>
      <c r="IQ48" s="165"/>
      <c r="IR48" s="165"/>
      <c r="IS48" s="165"/>
      <c r="IT48" s="165"/>
      <c r="IU48" s="165"/>
      <c r="IV48" s="167"/>
      <c r="IW48" s="168"/>
      <c r="IX48" s="165"/>
      <c r="IY48" s="165"/>
      <c r="IZ48" s="165"/>
      <c r="JA48" s="165"/>
      <c r="JB48" s="165"/>
      <c r="JC48" s="165"/>
      <c r="JD48" s="165"/>
      <c r="JE48" s="165"/>
      <c r="JF48" s="165"/>
      <c r="JG48" s="165"/>
      <c r="JH48" s="167"/>
      <c r="JI48" s="168"/>
      <c r="JJ48" s="165"/>
      <c r="JK48" s="165"/>
      <c r="JL48" s="165"/>
      <c r="JM48" s="165"/>
      <c r="JN48" s="165"/>
      <c r="JO48" s="165"/>
      <c r="JP48" s="165"/>
      <c r="JQ48" s="165"/>
      <c r="JR48" s="165"/>
      <c r="JS48" s="165"/>
      <c r="JT48" s="167"/>
      <c r="JU48" s="168"/>
      <c r="JV48" s="165"/>
      <c r="JW48" s="165"/>
      <c r="JX48" s="165"/>
      <c r="JY48" s="165"/>
      <c r="JZ48" s="165"/>
      <c r="KA48" s="165"/>
      <c r="KB48" s="165"/>
      <c r="KC48" s="165"/>
      <c r="KD48" s="165"/>
      <c r="KE48" s="165"/>
      <c r="KF48" s="167"/>
      <c r="KG48" s="168"/>
      <c r="KH48" s="165"/>
      <c r="KI48" s="165"/>
      <c r="KJ48" s="165"/>
      <c r="KK48" s="165"/>
      <c r="KL48" s="165"/>
      <c r="KM48" s="165"/>
      <c r="KN48" s="165"/>
      <c r="KO48" s="165"/>
      <c r="KP48" s="165"/>
      <c r="KQ48" s="165"/>
      <c r="KR48" s="167"/>
      <c r="KS48" s="168"/>
      <c r="KT48" s="165"/>
      <c r="KU48" s="165"/>
      <c r="KV48" s="165"/>
      <c r="KW48" s="165"/>
      <c r="KX48" s="165"/>
      <c r="KY48" s="165"/>
      <c r="KZ48" s="165"/>
      <c r="LA48" s="165"/>
      <c r="LB48" s="165"/>
      <c r="LC48" s="165"/>
      <c r="LD48" s="167"/>
      <c r="LE48" s="168"/>
      <c r="LF48" s="165"/>
      <c r="LG48" s="165"/>
      <c r="LH48" s="165"/>
      <c r="LI48" s="165"/>
      <c r="LJ48" s="165"/>
      <c r="LK48" s="165"/>
      <c r="LL48" s="165"/>
      <c r="LM48" s="165"/>
      <c r="LN48" s="165"/>
      <c r="LO48" s="165"/>
      <c r="LP48" s="167"/>
      <c r="LQ48" s="168"/>
      <c r="LR48" s="165"/>
      <c r="LS48" s="165"/>
      <c r="LT48" s="165"/>
      <c r="LU48" s="165"/>
      <c r="LV48" s="165"/>
      <c r="LW48" s="165"/>
      <c r="LX48" s="165"/>
      <c r="LY48" s="165"/>
      <c r="LZ48" s="165"/>
      <c r="MA48" s="165"/>
      <c r="MB48" s="167"/>
      <c r="MC48" s="168"/>
      <c r="MD48" s="165"/>
      <c r="ME48" s="165"/>
      <c r="MF48" s="165"/>
      <c r="MG48" s="165"/>
      <c r="MH48" s="165"/>
      <c r="MI48" s="165"/>
      <c r="MJ48" s="165"/>
      <c r="MK48" s="165"/>
      <c r="ML48" s="165"/>
      <c r="MM48" s="165"/>
      <c r="MN48" s="167"/>
      <c r="MO48" s="168"/>
      <c r="MP48" s="165"/>
      <c r="MQ48" s="165"/>
      <c r="MR48" s="165"/>
      <c r="MS48" s="165"/>
      <c r="MT48" s="165"/>
      <c r="MU48" s="165"/>
      <c r="MV48" s="165"/>
      <c r="MW48" s="165"/>
      <c r="MX48" s="165"/>
      <c r="MY48" s="165"/>
      <c r="MZ48" s="167"/>
      <c r="NA48" s="168"/>
      <c r="NB48" s="165"/>
      <c r="NC48" s="165"/>
      <c r="ND48" s="165"/>
      <c r="NE48" s="165"/>
      <c r="NF48" s="165"/>
      <c r="NG48" s="165"/>
      <c r="NH48" s="165"/>
      <c r="NI48" s="165"/>
      <c r="NJ48" s="165"/>
      <c r="NK48" s="165"/>
      <c r="NL48" s="167"/>
      <c r="NM48" s="168"/>
      <c r="NN48" s="165"/>
      <c r="NO48" s="165"/>
      <c r="NP48" s="165"/>
      <c r="NQ48" s="165"/>
      <c r="NR48" s="165"/>
      <c r="NS48" s="165"/>
      <c r="NT48" s="165"/>
      <c r="NU48" s="165"/>
      <c r="NV48" s="165"/>
      <c r="NW48" s="165"/>
      <c r="NX48" s="167"/>
      <c r="NY48" s="168"/>
      <c r="NZ48" s="165"/>
      <c r="OA48" s="165"/>
      <c r="OB48" s="165"/>
      <c r="OC48" s="165"/>
      <c r="OD48" s="165"/>
      <c r="OE48" s="165"/>
      <c r="OF48" s="165"/>
      <c r="OG48" s="165"/>
      <c r="OH48" s="165"/>
      <c r="OI48" s="165"/>
      <c r="OJ48" s="167"/>
      <c r="OK48" s="168"/>
      <c r="OL48" s="165"/>
      <c r="OM48" s="165"/>
      <c r="ON48" s="165"/>
      <c r="OO48" s="165"/>
      <c r="OP48" s="165"/>
      <c r="OQ48" s="165"/>
      <c r="OR48" s="165"/>
      <c r="OS48" s="165"/>
      <c r="OT48" s="165"/>
      <c r="OU48" s="165"/>
      <c r="OV48" s="167"/>
      <c r="OW48" s="168"/>
      <c r="OX48" s="165"/>
      <c r="OY48" s="165"/>
      <c r="OZ48" s="165"/>
      <c r="PA48" s="165"/>
      <c r="PB48" s="165"/>
      <c r="PC48" s="165"/>
      <c r="PD48" s="165"/>
      <c r="PE48" s="165"/>
      <c r="PF48" s="165"/>
      <c r="PG48" s="165"/>
      <c r="PH48" s="167"/>
      <c r="PI48" s="168"/>
    </row>
    <row r="49" spans="2:425" hidden="1">
      <c r="D49" s="169"/>
      <c r="E49" s="170"/>
      <c r="F49" s="63"/>
      <c r="G49" s="64"/>
      <c r="H49" s="377"/>
      <c r="I49" s="170"/>
      <c r="J49" s="170"/>
      <c r="K49" s="170"/>
      <c r="L49" s="170"/>
      <c r="M49" s="170"/>
      <c r="N49" s="170"/>
      <c r="O49" s="170"/>
      <c r="P49" s="170"/>
      <c r="Q49" s="170"/>
      <c r="R49" s="170"/>
      <c r="S49" s="170"/>
      <c r="T49" s="170"/>
      <c r="U49" s="170"/>
      <c r="V49" s="170"/>
      <c r="W49" s="170"/>
      <c r="X49" s="170"/>
      <c r="Y49" s="170"/>
      <c r="Z49" s="170"/>
      <c r="AA49" s="170"/>
      <c r="AB49" s="170"/>
      <c r="AC49" s="170"/>
      <c r="AD49" s="171"/>
      <c r="AE49" s="171"/>
      <c r="AF49" s="171"/>
      <c r="AG49" s="171"/>
      <c r="AH49" s="171"/>
      <c r="AI49" s="171"/>
      <c r="AJ49" s="171"/>
      <c r="AK49" s="171"/>
      <c r="AL49" s="171"/>
      <c r="AM49" s="171"/>
      <c r="AN49" s="171"/>
      <c r="AO49" s="171"/>
      <c r="AP49" s="170"/>
      <c r="AQ49" s="170"/>
      <c r="AR49" s="170"/>
      <c r="AS49" s="170"/>
      <c r="AT49" s="170"/>
      <c r="AU49" s="170"/>
      <c r="AV49" s="170"/>
      <c r="AW49" s="170"/>
      <c r="AX49" s="170"/>
      <c r="AY49" s="170"/>
      <c r="AZ49" s="170"/>
      <c r="BA49" s="168"/>
      <c r="BB49" s="170"/>
      <c r="BC49" s="170"/>
      <c r="BD49" s="170"/>
      <c r="BE49" s="170"/>
      <c r="BF49" s="170"/>
      <c r="BG49" s="170"/>
      <c r="BH49" s="170"/>
      <c r="BI49" s="170"/>
      <c r="BJ49" s="170"/>
      <c r="BK49" s="170"/>
      <c r="BL49" s="170"/>
      <c r="BM49" s="168"/>
      <c r="BN49" s="170"/>
      <c r="BO49" s="170"/>
      <c r="BP49" s="170"/>
      <c r="BQ49" s="170"/>
      <c r="BR49" s="170"/>
      <c r="BS49" s="170"/>
      <c r="BT49" s="170"/>
      <c r="BU49" s="170"/>
      <c r="BV49" s="170"/>
      <c r="BW49" s="170"/>
      <c r="BX49" s="170"/>
      <c r="BY49" s="168"/>
      <c r="BZ49" s="170"/>
      <c r="CA49" s="170"/>
      <c r="CB49" s="170"/>
      <c r="CC49" s="170"/>
      <c r="CD49" s="170"/>
      <c r="CE49" s="170"/>
      <c r="CF49" s="170"/>
      <c r="CG49" s="170"/>
      <c r="CH49" s="170"/>
      <c r="CI49" s="170"/>
      <c r="CJ49" s="170"/>
      <c r="CK49" s="168"/>
      <c r="CL49" s="170"/>
      <c r="CM49" s="170"/>
      <c r="CN49" s="170"/>
      <c r="CO49" s="170"/>
      <c r="CP49" s="170"/>
      <c r="CQ49" s="170"/>
      <c r="CR49" s="170"/>
      <c r="CS49" s="170"/>
      <c r="CT49" s="170"/>
      <c r="CU49" s="170"/>
      <c r="CV49" s="170"/>
      <c r="CW49" s="168"/>
      <c r="CX49" s="170"/>
      <c r="CY49" s="170"/>
      <c r="CZ49" s="170"/>
      <c r="DA49" s="170"/>
      <c r="DB49" s="170"/>
      <c r="DC49" s="170"/>
      <c r="DD49" s="170"/>
      <c r="DE49" s="170"/>
      <c r="DF49" s="170"/>
      <c r="DG49" s="170"/>
      <c r="DH49" s="170"/>
      <c r="DI49" s="168"/>
      <c r="DJ49" s="170"/>
      <c r="DK49" s="170"/>
      <c r="DL49" s="170"/>
      <c r="DM49" s="170"/>
      <c r="DN49" s="170"/>
      <c r="DO49" s="170"/>
      <c r="DP49" s="170"/>
      <c r="DQ49" s="170"/>
      <c r="DR49" s="170"/>
      <c r="DS49" s="170"/>
      <c r="DT49" s="170"/>
      <c r="DU49" s="168"/>
      <c r="DV49" s="170"/>
      <c r="DW49" s="170"/>
      <c r="DX49" s="170"/>
      <c r="DY49" s="170"/>
      <c r="DZ49" s="170"/>
      <c r="EA49" s="170"/>
      <c r="EB49" s="170"/>
      <c r="EC49" s="170"/>
      <c r="ED49" s="170"/>
      <c r="EE49" s="170"/>
      <c r="EF49" s="170"/>
      <c r="EG49" s="168"/>
      <c r="EH49" s="170"/>
      <c r="EI49" s="170"/>
      <c r="EJ49" s="170"/>
      <c r="EK49" s="170"/>
      <c r="EL49" s="170"/>
      <c r="EM49" s="170"/>
      <c r="EN49" s="170"/>
      <c r="EO49" s="170"/>
      <c r="EP49" s="170"/>
      <c r="EQ49" s="170"/>
      <c r="ER49" s="170"/>
      <c r="ES49" s="168"/>
      <c r="ET49" s="170"/>
      <c r="EU49" s="170"/>
      <c r="EV49" s="170"/>
      <c r="EW49" s="170"/>
      <c r="EX49" s="170"/>
      <c r="EY49" s="170"/>
      <c r="EZ49" s="170"/>
      <c r="FA49" s="170"/>
      <c r="FB49" s="170"/>
      <c r="FC49" s="170"/>
      <c r="FD49" s="170"/>
      <c r="FE49" s="168"/>
      <c r="FF49" s="170"/>
      <c r="FG49" s="170"/>
      <c r="FH49" s="170"/>
      <c r="FI49" s="170"/>
      <c r="FJ49" s="170"/>
      <c r="FK49" s="170"/>
      <c r="FL49" s="170"/>
      <c r="FM49" s="170"/>
      <c r="FN49" s="170"/>
      <c r="FO49" s="170"/>
      <c r="FP49" s="170"/>
      <c r="FQ49" s="168"/>
      <c r="FR49" s="170"/>
      <c r="FS49" s="170"/>
      <c r="FT49" s="170"/>
      <c r="FU49" s="170"/>
      <c r="FV49" s="170"/>
      <c r="FW49" s="170"/>
      <c r="FX49" s="170"/>
      <c r="FY49" s="170"/>
      <c r="FZ49" s="170"/>
      <c r="GA49" s="170"/>
      <c r="GB49" s="170"/>
      <c r="GC49" s="168"/>
      <c r="GD49" s="170"/>
      <c r="GE49" s="170"/>
      <c r="GF49" s="170"/>
      <c r="GG49" s="170"/>
      <c r="GH49" s="170"/>
      <c r="GI49" s="170"/>
      <c r="GJ49" s="170"/>
      <c r="GK49" s="170"/>
      <c r="GL49" s="170"/>
      <c r="GM49" s="170"/>
      <c r="GN49" s="170"/>
      <c r="GO49" s="168"/>
      <c r="GP49" s="170"/>
      <c r="GQ49" s="170"/>
      <c r="GR49" s="170"/>
      <c r="GS49" s="170"/>
      <c r="GT49" s="170"/>
      <c r="GU49" s="170"/>
      <c r="GV49" s="170"/>
      <c r="GW49" s="170"/>
      <c r="GX49" s="170"/>
      <c r="GY49" s="170"/>
      <c r="GZ49" s="170"/>
      <c r="HA49" s="168"/>
      <c r="HB49" s="170"/>
      <c r="HC49" s="170"/>
      <c r="HD49" s="170"/>
      <c r="HE49" s="170"/>
      <c r="HF49" s="170"/>
      <c r="HG49" s="170"/>
      <c r="HH49" s="170"/>
      <c r="HI49" s="170"/>
      <c r="HJ49" s="170"/>
      <c r="HK49" s="170"/>
      <c r="HL49" s="170"/>
      <c r="HM49" s="168"/>
      <c r="HN49" s="170"/>
      <c r="HO49" s="170"/>
      <c r="HP49" s="170"/>
      <c r="HQ49" s="170"/>
      <c r="HR49" s="170"/>
      <c r="HS49" s="170"/>
      <c r="HT49" s="170"/>
      <c r="HU49" s="170"/>
      <c r="HV49" s="170"/>
      <c r="HW49" s="170"/>
      <c r="HX49" s="170"/>
      <c r="HY49" s="168"/>
      <c r="HZ49" s="170"/>
      <c r="IA49" s="170"/>
      <c r="IB49" s="170"/>
      <c r="IC49" s="170"/>
      <c r="ID49" s="170"/>
      <c r="IE49" s="170"/>
      <c r="IF49" s="170"/>
      <c r="IG49" s="170"/>
      <c r="IH49" s="170"/>
      <c r="II49" s="170"/>
      <c r="IJ49" s="170"/>
      <c r="IK49" s="168"/>
      <c r="IL49" s="170"/>
      <c r="IM49" s="170"/>
      <c r="IN49" s="170"/>
      <c r="IO49" s="170"/>
      <c r="IP49" s="170"/>
      <c r="IQ49" s="170"/>
      <c r="IR49" s="170"/>
      <c r="IS49" s="170"/>
      <c r="IT49" s="170"/>
      <c r="IU49" s="170"/>
      <c r="IV49" s="170"/>
      <c r="IW49" s="168"/>
      <c r="IX49" s="170"/>
      <c r="IY49" s="170"/>
      <c r="IZ49" s="170"/>
      <c r="JA49" s="170"/>
      <c r="JB49" s="170"/>
      <c r="JC49" s="170"/>
      <c r="JD49" s="170"/>
      <c r="JE49" s="170"/>
      <c r="JF49" s="170"/>
      <c r="JG49" s="170"/>
      <c r="JH49" s="170"/>
      <c r="JI49" s="168"/>
      <c r="JJ49" s="170"/>
      <c r="JK49" s="170"/>
      <c r="JL49" s="170"/>
      <c r="JM49" s="170"/>
      <c r="JN49" s="170"/>
      <c r="JO49" s="170"/>
      <c r="JP49" s="170"/>
      <c r="JQ49" s="170"/>
      <c r="JR49" s="170"/>
      <c r="JS49" s="170"/>
      <c r="JT49" s="170"/>
      <c r="JU49" s="168"/>
      <c r="JV49" s="170"/>
      <c r="JW49" s="170"/>
      <c r="JX49" s="170"/>
      <c r="JY49" s="170"/>
      <c r="JZ49" s="170"/>
      <c r="KA49" s="170"/>
      <c r="KB49" s="170"/>
      <c r="KC49" s="170"/>
      <c r="KD49" s="170"/>
      <c r="KE49" s="170"/>
      <c r="KF49" s="170"/>
      <c r="KG49" s="168"/>
      <c r="KH49" s="170"/>
      <c r="KI49" s="170"/>
      <c r="KJ49" s="170"/>
      <c r="KK49" s="170"/>
      <c r="KL49" s="170"/>
      <c r="KM49" s="170"/>
      <c r="KN49" s="170"/>
      <c r="KO49" s="170"/>
      <c r="KP49" s="170"/>
      <c r="KQ49" s="170"/>
      <c r="KR49" s="170"/>
      <c r="KS49" s="168"/>
      <c r="KT49" s="170"/>
      <c r="KU49" s="170"/>
      <c r="KV49" s="170"/>
      <c r="KW49" s="170"/>
      <c r="KX49" s="170"/>
      <c r="KY49" s="170"/>
      <c r="KZ49" s="170"/>
      <c r="LA49" s="170"/>
      <c r="LB49" s="170"/>
      <c r="LC49" s="170"/>
      <c r="LD49" s="170"/>
      <c r="LE49" s="168"/>
      <c r="LF49" s="170"/>
      <c r="LG49" s="170"/>
      <c r="LH49" s="170"/>
      <c r="LI49" s="170"/>
      <c r="LJ49" s="170"/>
      <c r="LK49" s="170"/>
      <c r="LL49" s="170"/>
      <c r="LM49" s="170"/>
      <c r="LN49" s="170"/>
      <c r="LO49" s="170"/>
      <c r="LP49" s="170"/>
      <c r="LQ49" s="168"/>
      <c r="LR49" s="170"/>
      <c r="LS49" s="170"/>
      <c r="LT49" s="170"/>
      <c r="LU49" s="170"/>
      <c r="LV49" s="170"/>
      <c r="LW49" s="170"/>
      <c r="LX49" s="170"/>
      <c r="LY49" s="170"/>
      <c r="LZ49" s="170"/>
      <c r="MA49" s="170"/>
      <c r="MB49" s="170"/>
      <c r="MC49" s="168"/>
      <c r="MD49" s="170"/>
      <c r="ME49" s="170"/>
      <c r="MF49" s="170"/>
      <c r="MG49" s="170"/>
      <c r="MH49" s="170"/>
      <c r="MI49" s="170"/>
      <c r="MJ49" s="170"/>
      <c r="MK49" s="170"/>
      <c r="ML49" s="170"/>
      <c r="MM49" s="170"/>
      <c r="MN49" s="170"/>
      <c r="MO49" s="168"/>
      <c r="MP49" s="170"/>
      <c r="MQ49" s="170"/>
      <c r="MR49" s="170"/>
      <c r="MS49" s="170"/>
      <c r="MT49" s="170"/>
      <c r="MU49" s="170"/>
      <c r="MV49" s="170"/>
      <c r="MW49" s="170"/>
      <c r="MX49" s="170"/>
      <c r="MY49" s="170"/>
      <c r="MZ49" s="170"/>
      <c r="NA49" s="168"/>
      <c r="NB49" s="170"/>
      <c r="NC49" s="170"/>
      <c r="ND49" s="170"/>
      <c r="NE49" s="170"/>
      <c r="NF49" s="170"/>
      <c r="NG49" s="170"/>
      <c r="NH49" s="170"/>
      <c r="NI49" s="170"/>
      <c r="NJ49" s="170"/>
      <c r="NK49" s="170"/>
      <c r="NL49" s="170"/>
      <c r="NM49" s="168"/>
      <c r="NN49" s="170"/>
      <c r="NO49" s="170"/>
      <c r="NP49" s="170"/>
      <c r="NQ49" s="170"/>
      <c r="NR49" s="170"/>
      <c r="NS49" s="170"/>
      <c r="NT49" s="170"/>
      <c r="NU49" s="170"/>
      <c r="NV49" s="170"/>
      <c r="NW49" s="170"/>
      <c r="NX49" s="170"/>
      <c r="NY49" s="168"/>
      <c r="NZ49" s="170"/>
      <c r="OA49" s="170"/>
      <c r="OB49" s="170"/>
      <c r="OC49" s="170"/>
      <c r="OD49" s="170"/>
      <c r="OE49" s="170"/>
      <c r="OF49" s="170"/>
      <c r="OG49" s="170"/>
      <c r="OH49" s="170"/>
      <c r="OI49" s="170"/>
      <c r="OJ49" s="170"/>
      <c r="OK49" s="168"/>
      <c r="OL49" s="170"/>
      <c r="OM49" s="170"/>
      <c r="ON49" s="170"/>
      <c r="OO49" s="170"/>
      <c r="OP49" s="170"/>
      <c r="OQ49" s="170"/>
      <c r="OR49" s="170"/>
      <c r="OS49" s="170"/>
      <c r="OT49" s="170"/>
      <c r="OU49" s="170"/>
      <c r="OV49" s="170"/>
      <c r="OW49" s="168"/>
      <c r="OX49" s="170"/>
      <c r="OY49" s="170"/>
      <c r="OZ49" s="170"/>
      <c r="PA49" s="170"/>
      <c r="PB49" s="170"/>
      <c r="PC49" s="170"/>
      <c r="PD49" s="170"/>
      <c r="PE49" s="170"/>
      <c r="PF49" s="170"/>
      <c r="PG49" s="170"/>
      <c r="PH49" s="170"/>
      <c r="PI49" s="168"/>
    </row>
    <row r="50" spans="2:425">
      <c r="B50" s="55"/>
      <c r="C50" s="172" t="s">
        <v>138</v>
      </c>
      <c r="D50" s="173"/>
      <c r="E50" s="294"/>
      <c r="F50" s="73"/>
      <c r="G50" s="73"/>
      <c r="H50" s="73"/>
      <c r="I50" s="73"/>
      <c r="J50" s="73"/>
      <c r="K50" s="73"/>
      <c r="L50" s="73"/>
      <c r="M50" s="73"/>
      <c r="N50" s="73"/>
      <c r="O50" s="73"/>
      <c r="P50" s="73"/>
      <c r="Q50" s="174"/>
      <c r="R50" s="76"/>
      <c r="S50" s="76"/>
      <c r="T50" s="76"/>
      <c r="U50" s="76"/>
      <c r="V50" s="76"/>
      <c r="W50" s="76"/>
      <c r="X50" s="76"/>
      <c r="Y50" s="76"/>
      <c r="Z50" s="76"/>
      <c r="AA50" s="76"/>
      <c r="AB50" s="76"/>
      <c r="AC50" s="175"/>
      <c r="AD50" s="294"/>
      <c r="AE50" s="294"/>
      <c r="AF50" s="294"/>
      <c r="AG50" s="294"/>
      <c r="AH50" s="294"/>
      <c r="AI50" s="294"/>
      <c r="AJ50" s="294"/>
      <c r="AK50" s="294"/>
      <c r="AL50" s="294"/>
      <c r="AM50" s="294"/>
      <c r="AN50" s="303"/>
      <c r="AO50" s="301"/>
      <c r="AP50" s="294"/>
      <c r="AQ50" s="294"/>
      <c r="AR50" s="294"/>
      <c r="AS50" s="294"/>
      <c r="AT50" s="294"/>
      <c r="AU50" s="294"/>
      <c r="AV50" s="294"/>
      <c r="AW50" s="294"/>
      <c r="AX50" s="294"/>
      <c r="AY50" s="294"/>
      <c r="AZ50" s="303"/>
      <c r="BA50" s="301"/>
      <c r="BB50" s="294"/>
      <c r="BC50" s="294"/>
      <c r="BD50" s="294"/>
      <c r="BE50" s="294"/>
      <c r="BF50" s="294"/>
      <c r="BG50" s="294"/>
      <c r="BH50" s="294"/>
      <c r="BI50" s="294"/>
      <c r="BJ50" s="294"/>
      <c r="BK50" s="294"/>
      <c r="BL50" s="303"/>
      <c r="BM50" s="301"/>
      <c r="BN50" s="294"/>
      <c r="BO50" s="294"/>
      <c r="BP50" s="294"/>
      <c r="BQ50" s="294"/>
      <c r="BR50" s="294"/>
      <c r="BS50" s="294"/>
      <c r="BT50" s="294"/>
      <c r="BU50" s="294"/>
      <c r="BV50" s="294"/>
      <c r="BW50" s="294"/>
      <c r="BX50" s="303"/>
      <c r="BY50" s="301"/>
      <c r="BZ50" s="294"/>
      <c r="CA50" s="294"/>
      <c r="CB50" s="294"/>
      <c r="CC50" s="294"/>
      <c r="CD50" s="294"/>
      <c r="CE50" s="294"/>
      <c r="CF50" s="294"/>
      <c r="CG50" s="294"/>
      <c r="CH50" s="294"/>
      <c r="CI50" s="294"/>
      <c r="CJ50" s="303"/>
      <c r="CK50" s="301"/>
      <c r="CL50" s="294"/>
      <c r="CM50" s="294"/>
      <c r="CN50" s="294"/>
      <c r="CO50" s="294"/>
      <c r="CP50" s="294"/>
      <c r="CQ50" s="294"/>
      <c r="CR50" s="294"/>
      <c r="CS50" s="294"/>
      <c r="CT50" s="294"/>
      <c r="CU50" s="294"/>
      <c r="CV50" s="303"/>
      <c r="CW50" s="301"/>
      <c r="CX50" s="294"/>
      <c r="CY50" s="294"/>
      <c r="CZ50" s="294"/>
      <c r="DA50" s="294"/>
      <c r="DB50" s="294"/>
      <c r="DC50" s="294"/>
      <c r="DD50" s="294"/>
      <c r="DE50" s="294"/>
      <c r="DF50" s="294"/>
      <c r="DG50" s="294"/>
      <c r="DH50" s="303"/>
      <c r="DI50" s="301"/>
      <c r="DJ50" s="294"/>
      <c r="DK50" s="294"/>
      <c r="DL50" s="294"/>
      <c r="DM50" s="294"/>
      <c r="DN50" s="294"/>
      <c r="DO50" s="294"/>
      <c r="DP50" s="294"/>
      <c r="DQ50" s="294"/>
      <c r="DR50" s="294"/>
      <c r="DS50" s="294"/>
      <c r="DT50" s="303"/>
      <c r="DU50" s="301"/>
      <c r="DV50" s="294"/>
      <c r="DW50" s="294"/>
      <c r="DX50" s="294"/>
      <c r="DY50" s="294"/>
      <c r="DZ50" s="294"/>
      <c r="EA50" s="294"/>
      <c r="EB50" s="294"/>
      <c r="EC50" s="294"/>
      <c r="ED50" s="294"/>
      <c r="EE50" s="294"/>
      <c r="EF50" s="303"/>
      <c r="EG50" s="301"/>
      <c r="EH50" s="294"/>
      <c r="EI50" s="294"/>
      <c r="EJ50" s="294"/>
      <c r="EK50" s="294"/>
      <c r="EL50" s="294"/>
      <c r="EM50" s="294"/>
      <c r="EN50" s="294"/>
      <c r="EO50" s="294"/>
      <c r="EP50" s="294"/>
      <c r="EQ50" s="294"/>
      <c r="ER50" s="303"/>
      <c r="ES50" s="301"/>
      <c r="ET50" s="294"/>
      <c r="EU50" s="294"/>
      <c r="EV50" s="294"/>
      <c r="EW50" s="294"/>
      <c r="EX50" s="294"/>
      <c r="EY50" s="294"/>
      <c r="EZ50" s="294"/>
      <c r="FA50" s="294"/>
      <c r="FB50" s="294"/>
      <c r="FC50" s="294"/>
      <c r="FD50" s="303"/>
      <c r="FE50" s="301"/>
      <c r="FF50" s="294"/>
      <c r="FG50" s="294"/>
      <c r="FH50" s="294"/>
      <c r="FI50" s="294"/>
      <c r="FJ50" s="294"/>
      <c r="FK50" s="294"/>
      <c r="FL50" s="294"/>
      <c r="FM50" s="294"/>
      <c r="FN50" s="294"/>
      <c r="FO50" s="294"/>
      <c r="FP50" s="303"/>
      <c r="FQ50" s="301"/>
      <c r="FR50" s="294"/>
      <c r="FS50" s="294"/>
      <c r="FT50" s="294"/>
      <c r="FU50" s="294"/>
      <c r="FV50" s="294"/>
      <c r="FW50" s="294"/>
      <c r="FX50" s="294"/>
      <c r="FY50" s="294"/>
      <c r="FZ50" s="294"/>
      <c r="GA50" s="294"/>
      <c r="GB50" s="303"/>
      <c r="GC50" s="301"/>
      <c r="GD50" s="294"/>
      <c r="GE50" s="294"/>
      <c r="GF50" s="294"/>
      <c r="GG50" s="294"/>
      <c r="GH50" s="294"/>
      <c r="GI50" s="294"/>
      <c r="GJ50" s="294"/>
      <c r="GK50" s="294"/>
      <c r="GL50" s="294"/>
      <c r="GM50" s="294"/>
      <c r="GN50" s="303"/>
      <c r="GO50" s="301"/>
      <c r="GP50" s="294"/>
      <c r="GQ50" s="294"/>
      <c r="GR50" s="294"/>
      <c r="GS50" s="294"/>
      <c r="GT50" s="294"/>
      <c r="GU50" s="294"/>
      <c r="GV50" s="294"/>
      <c r="GW50" s="294"/>
      <c r="GX50" s="294"/>
      <c r="GY50" s="294"/>
      <c r="GZ50" s="303"/>
      <c r="HA50" s="301"/>
      <c r="HB50" s="294"/>
      <c r="HC50" s="294"/>
      <c r="HD50" s="294"/>
      <c r="HE50" s="294"/>
      <c r="HF50" s="294"/>
      <c r="HG50" s="294"/>
      <c r="HH50" s="294"/>
      <c r="HI50" s="294"/>
      <c r="HJ50" s="294"/>
      <c r="HK50" s="294"/>
      <c r="HL50" s="303"/>
      <c r="HM50" s="301"/>
      <c r="HN50" s="294"/>
      <c r="HO50" s="294"/>
      <c r="HP50" s="294"/>
      <c r="HQ50" s="294"/>
      <c r="HR50" s="294"/>
      <c r="HS50" s="294"/>
      <c r="HT50" s="294"/>
      <c r="HU50" s="294"/>
      <c r="HV50" s="294"/>
      <c r="HW50" s="294"/>
      <c r="HX50" s="303"/>
      <c r="HY50" s="301"/>
      <c r="HZ50" s="294"/>
      <c r="IA50" s="294"/>
      <c r="IB50" s="294"/>
      <c r="IC50" s="294"/>
      <c r="ID50" s="294"/>
      <c r="IE50" s="294"/>
      <c r="IF50" s="294"/>
      <c r="IG50" s="294"/>
      <c r="IH50" s="294"/>
      <c r="II50" s="294"/>
      <c r="IJ50" s="303"/>
      <c r="IK50" s="301"/>
      <c r="IL50" s="294"/>
      <c r="IM50" s="294"/>
      <c r="IN50" s="294"/>
      <c r="IO50" s="294"/>
      <c r="IP50" s="294"/>
      <c r="IQ50" s="294"/>
      <c r="IR50" s="294"/>
      <c r="IS50" s="294"/>
      <c r="IT50" s="294"/>
      <c r="IU50" s="294"/>
      <c r="IV50" s="303"/>
      <c r="IW50" s="301"/>
      <c r="IX50" s="294"/>
      <c r="IY50" s="294"/>
      <c r="IZ50" s="294"/>
      <c r="JA50" s="294"/>
      <c r="JB50" s="294"/>
      <c r="JC50" s="294"/>
      <c r="JD50" s="294"/>
      <c r="JE50" s="294"/>
      <c r="JF50" s="294"/>
      <c r="JG50" s="294"/>
      <c r="JH50" s="303"/>
      <c r="JI50" s="301"/>
      <c r="JJ50" s="294"/>
      <c r="JK50" s="294"/>
      <c r="JL50" s="294"/>
      <c r="JM50" s="294"/>
      <c r="JN50" s="294"/>
      <c r="JO50" s="294"/>
      <c r="JP50" s="294"/>
      <c r="JQ50" s="294"/>
      <c r="JR50" s="294"/>
      <c r="JS50" s="294"/>
      <c r="JT50" s="303"/>
      <c r="JU50" s="301"/>
      <c r="JV50" s="294"/>
      <c r="JW50" s="294"/>
      <c r="JX50" s="294"/>
      <c r="JY50" s="294"/>
      <c r="JZ50" s="294"/>
      <c r="KA50" s="294"/>
      <c r="KB50" s="294"/>
      <c r="KC50" s="294"/>
      <c r="KD50" s="294"/>
      <c r="KE50" s="294"/>
      <c r="KF50" s="303"/>
      <c r="KG50" s="301"/>
      <c r="KH50" s="294"/>
      <c r="KI50" s="294"/>
      <c r="KJ50" s="294"/>
      <c r="KK50" s="294"/>
      <c r="KL50" s="294"/>
      <c r="KM50" s="294"/>
      <c r="KN50" s="294"/>
      <c r="KO50" s="294"/>
      <c r="KP50" s="294"/>
      <c r="KQ50" s="294"/>
      <c r="KR50" s="303"/>
      <c r="KS50" s="301"/>
      <c r="KT50" s="294"/>
      <c r="KU50" s="294"/>
      <c r="KV50" s="294"/>
      <c r="KW50" s="294"/>
      <c r="KX50" s="294"/>
      <c r="KY50" s="294"/>
      <c r="KZ50" s="294"/>
      <c r="LA50" s="294"/>
      <c r="LB50" s="294"/>
      <c r="LC50" s="294"/>
      <c r="LD50" s="303"/>
      <c r="LE50" s="301"/>
      <c r="LF50" s="294"/>
      <c r="LG50" s="294"/>
      <c r="LH50" s="294"/>
      <c r="LI50" s="294"/>
      <c r="LJ50" s="294"/>
      <c r="LK50" s="294"/>
      <c r="LL50" s="294"/>
      <c r="LM50" s="294"/>
      <c r="LN50" s="294"/>
      <c r="LO50" s="294"/>
      <c r="LP50" s="303"/>
      <c r="LQ50" s="301"/>
      <c r="LR50" s="294"/>
      <c r="LS50" s="294"/>
      <c r="LT50" s="294"/>
      <c r="LU50" s="294"/>
      <c r="LV50" s="294"/>
      <c r="LW50" s="294"/>
      <c r="LX50" s="294"/>
      <c r="LY50" s="294"/>
      <c r="LZ50" s="294"/>
      <c r="MA50" s="294"/>
      <c r="MB50" s="303"/>
      <c r="MC50" s="301"/>
      <c r="MD50" s="294"/>
      <c r="ME50" s="294"/>
      <c r="MF50" s="294"/>
      <c r="MG50" s="294"/>
      <c r="MH50" s="294"/>
      <c r="MI50" s="294"/>
      <c r="MJ50" s="294"/>
      <c r="MK50" s="294"/>
      <c r="ML50" s="294"/>
      <c r="MM50" s="294"/>
      <c r="MN50" s="303"/>
      <c r="MO50" s="301"/>
      <c r="MP50" s="294"/>
      <c r="MQ50" s="294"/>
      <c r="MR50" s="294"/>
      <c r="MS50" s="294"/>
      <c r="MT50" s="294"/>
      <c r="MU50" s="294"/>
      <c r="MV50" s="294"/>
      <c r="MW50" s="294"/>
      <c r="MX50" s="294"/>
      <c r="MY50" s="294"/>
      <c r="MZ50" s="303"/>
      <c r="NA50" s="301"/>
      <c r="NB50" s="294"/>
      <c r="NC50" s="294"/>
      <c r="ND50" s="294"/>
      <c r="NE50" s="294"/>
      <c r="NF50" s="294"/>
      <c r="NG50" s="294"/>
      <c r="NH50" s="294"/>
      <c r="NI50" s="294"/>
      <c r="NJ50" s="294"/>
      <c r="NK50" s="294"/>
      <c r="NL50" s="303"/>
      <c r="NM50" s="301"/>
      <c r="NN50" s="294"/>
      <c r="NO50" s="294"/>
      <c r="NP50" s="294"/>
      <c r="NQ50" s="294"/>
      <c r="NR50" s="294"/>
      <c r="NS50" s="294"/>
      <c r="NT50" s="294"/>
      <c r="NU50" s="294"/>
      <c r="NV50" s="294"/>
      <c r="NW50" s="294"/>
      <c r="NX50" s="303"/>
      <c r="NY50" s="301"/>
      <c r="NZ50" s="294"/>
      <c r="OA50" s="294"/>
      <c r="OB50" s="294"/>
      <c r="OC50" s="294"/>
      <c r="OD50" s="294"/>
      <c r="OE50" s="294"/>
      <c r="OF50" s="294"/>
      <c r="OG50" s="294"/>
      <c r="OH50" s="294"/>
      <c r="OI50" s="294"/>
      <c r="OJ50" s="303"/>
      <c r="OK50" s="301"/>
      <c r="OL50" s="294"/>
      <c r="OM50" s="294"/>
      <c r="ON50" s="294"/>
      <c r="OO50" s="294"/>
      <c r="OP50" s="294"/>
      <c r="OQ50" s="294"/>
      <c r="OR50" s="294"/>
      <c r="OS50" s="294"/>
      <c r="OT50" s="294"/>
      <c r="OU50" s="294"/>
      <c r="OV50" s="303"/>
      <c r="OW50" s="301"/>
      <c r="OX50" s="294"/>
      <c r="OY50" s="294"/>
      <c r="OZ50" s="294"/>
      <c r="PA50" s="294"/>
      <c r="PB50" s="294"/>
      <c r="PC50" s="294"/>
      <c r="PD50" s="294"/>
      <c r="PE50" s="294"/>
      <c r="PF50" s="294"/>
      <c r="PG50" s="294"/>
      <c r="PH50" s="303"/>
      <c r="PI50" s="301"/>
    </row>
    <row r="51" spans="2:425">
      <c r="B51" s="55"/>
      <c r="D51" s="53" t="s">
        <v>137</v>
      </c>
      <c r="E51" s="165"/>
      <c r="F51" s="165"/>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6"/>
      <c r="AE51" s="166"/>
      <c r="AF51" s="166"/>
      <c r="AG51" s="166"/>
      <c r="AH51" s="166"/>
      <c r="AI51" s="166"/>
      <c r="AJ51" s="166"/>
      <c r="AK51" s="166"/>
      <c r="AL51" s="166"/>
      <c r="AM51" s="166"/>
      <c r="AN51" s="166"/>
      <c r="AO51" s="166"/>
      <c r="AP51" s="165"/>
      <c r="AQ51" s="165"/>
      <c r="AR51" s="165"/>
      <c r="AS51" s="165"/>
      <c r="AT51" s="165"/>
      <c r="AU51" s="165"/>
      <c r="AV51" s="165"/>
      <c r="AW51" s="165"/>
      <c r="AX51" s="165"/>
      <c r="AY51" s="165"/>
      <c r="AZ51" s="167"/>
      <c r="BA51" s="168"/>
      <c r="BB51" s="165"/>
      <c r="BC51" s="165"/>
      <c r="BD51" s="165"/>
      <c r="BE51" s="165"/>
      <c r="BF51" s="165"/>
      <c r="BG51" s="165"/>
      <c r="BH51" s="165"/>
      <c r="BI51" s="165"/>
      <c r="BJ51" s="165"/>
      <c r="BK51" s="165"/>
      <c r="BL51" s="167"/>
      <c r="BM51" s="168"/>
      <c r="BN51" s="165"/>
      <c r="BO51" s="165"/>
      <c r="BP51" s="165"/>
      <c r="BQ51" s="165"/>
      <c r="BR51" s="165"/>
      <c r="BS51" s="165"/>
      <c r="BT51" s="165"/>
      <c r="BU51" s="165"/>
      <c r="BV51" s="165"/>
      <c r="BW51" s="165"/>
      <c r="BX51" s="167"/>
      <c r="BY51" s="168"/>
      <c r="BZ51" s="165"/>
      <c r="CA51" s="165"/>
      <c r="CB51" s="165"/>
      <c r="CC51" s="165"/>
      <c r="CD51" s="165"/>
      <c r="CE51" s="165"/>
      <c r="CF51" s="165"/>
      <c r="CG51" s="165"/>
      <c r="CH51" s="165"/>
      <c r="CI51" s="165"/>
      <c r="CJ51" s="167"/>
      <c r="CK51" s="168"/>
      <c r="CL51" s="165"/>
      <c r="CM51" s="165"/>
      <c r="CN51" s="165"/>
      <c r="CO51" s="165"/>
      <c r="CP51" s="165"/>
      <c r="CQ51" s="165"/>
      <c r="CR51" s="165"/>
      <c r="CS51" s="165"/>
      <c r="CT51" s="165"/>
      <c r="CU51" s="165"/>
      <c r="CV51" s="167"/>
      <c r="CW51" s="168"/>
      <c r="CX51" s="165"/>
      <c r="CY51" s="165"/>
      <c r="CZ51" s="165"/>
      <c r="DA51" s="165"/>
      <c r="DB51" s="165"/>
      <c r="DC51" s="165"/>
      <c r="DD51" s="165"/>
      <c r="DE51" s="165"/>
      <c r="DF51" s="165"/>
      <c r="DG51" s="165"/>
      <c r="DH51" s="167"/>
      <c r="DI51" s="168"/>
      <c r="DJ51" s="165"/>
      <c r="DK51" s="165"/>
      <c r="DL51" s="165"/>
      <c r="DM51" s="165"/>
      <c r="DN51" s="165"/>
      <c r="DO51" s="165"/>
      <c r="DP51" s="165"/>
      <c r="DQ51" s="165"/>
      <c r="DR51" s="165"/>
      <c r="DS51" s="165"/>
      <c r="DT51" s="167"/>
      <c r="DU51" s="168"/>
      <c r="DV51" s="165"/>
      <c r="DW51" s="165"/>
      <c r="DX51" s="165"/>
      <c r="DY51" s="165"/>
      <c r="DZ51" s="165"/>
      <c r="EA51" s="165"/>
      <c r="EB51" s="165"/>
      <c r="EC51" s="165"/>
      <c r="ED51" s="165"/>
      <c r="EE51" s="165"/>
      <c r="EF51" s="167"/>
      <c r="EG51" s="168"/>
      <c r="EH51" s="165"/>
      <c r="EI51" s="165"/>
      <c r="EJ51" s="165"/>
      <c r="EK51" s="165"/>
      <c r="EL51" s="165"/>
      <c r="EM51" s="165"/>
      <c r="EN51" s="165"/>
      <c r="EO51" s="165"/>
      <c r="EP51" s="165"/>
      <c r="EQ51" s="165"/>
      <c r="ER51" s="167"/>
      <c r="ES51" s="168"/>
      <c r="ET51" s="165"/>
      <c r="EU51" s="165"/>
      <c r="EV51" s="165"/>
      <c r="EW51" s="165"/>
      <c r="EX51" s="165"/>
      <c r="EY51" s="165"/>
      <c r="EZ51" s="165"/>
      <c r="FA51" s="165"/>
      <c r="FB51" s="165"/>
      <c r="FC51" s="165"/>
      <c r="FD51" s="167"/>
      <c r="FE51" s="168"/>
      <c r="FF51" s="165"/>
      <c r="FG51" s="165"/>
      <c r="FH51" s="165"/>
      <c r="FI51" s="165"/>
      <c r="FJ51" s="165"/>
      <c r="FK51" s="165"/>
      <c r="FL51" s="165"/>
      <c r="FM51" s="165"/>
      <c r="FN51" s="165"/>
      <c r="FO51" s="165"/>
      <c r="FP51" s="167"/>
      <c r="FQ51" s="168"/>
      <c r="FR51" s="165"/>
      <c r="FS51" s="165"/>
      <c r="FT51" s="165"/>
      <c r="FU51" s="165"/>
      <c r="FV51" s="165"/>
      <c r="FW51" s="165"/>
      <c r="FX51" s="165"/>
      <c r="FY51" s="165"/>
      <c r="FZ51" s="165"/>
      <c r="GA51" s="165"/>
      <c r="GB51" s="167"/>
      <c r="GC51" s="168"/>
      <c r="GD51" s="165"/>
      <c r="GE51" s="165"/>
      <c r="GF51" s="165"/>
      <c r="GG51" s="165"/>
      <c r="GH51" s="165"/>
      <c r="GI51" s="165"/>
      <c r="GJ51" s="165"/>
      <c r="GK51" s="165"/>
      <c r="GL51" s="165"/>
      <c r="GM51" s="165"/>
      <c r="GN51" s="167"/>
      <c r="GO51" s="168"/>
      <c r="GP51" s="165"/>
      <c r="GQ51" s="165"/>
      <c r="GR51" s="165"/>
      <c r="GS51" s="165"/>
      <c r="GT51" s="165"/>
      <c r="GU51" s="165"/>
      <c r="GV51" s="165"/>
      <c r="GW51" s="165"/>
      <c r="GX51" s="165"/>
      <c r="GY51" s="165"/>
      <c r="GZ51" s="167"/>
      <c r="HA51" s="168"/>
      <c r="HB51" s="165"/>
      <c r="HC51" s="165"/>
      <c r="HD51" s="165"/>
      <c r="HE51" s="165"/>
      <c r="HF51" s="165"/>
      <c r="HG51" s="165"/>
      <c r="HH51" s="165"/>
      <c r="HI51" s="165"/>
      <c r="HJ51" s="165"/>
      <c r="HK51" s="165"/>
      <c r="HL51" s="167"/>
      <c r="HM51" s="168"/>
      <c r="HN51" s="165"/>
      <c r="HO51" s="165"/>
      <c r="HP51" s="165"/>
      <c r="HQ51" s="165"/>
      <c r="HR51" s="165"/>
      <c r="HS51" s="165"/>
      <c r="HT51" s="165"/>
      <c r="HU51" s="165"/>
      <c r="HV51" s="165"/>
      <c r="HW51" s="165"/>
      <c r="HX51" s="167"/>
      <c r="HY51" s="168"/>
      <c r="HZ51" s="165"/>
      <c r="IA51" s="165"/>
      <c r="IB51" s="165"/>
      <c r="IC51" s="165"/>
      <c r="ID51" s="165"/>
      <c r="IE51" s="165"/>
      <c r="IF51" s="165"/>
      <c r="IG51" s="165"/>
      <c r="IH51" s="165"/>
      <c r="II51" s="165"/>
      <c r="IJ51" s="167"/>
      <c r="IK51" s="168"/>
      <c r="IL51" s="165"/>
      <c r="IM51" s="165"/>
      <c r="IN51" s="165"/>
      <c r="IO51" s="165"/>
      <c r="IP51" s="165"/>
      <c r="IQ51" s="165"/>
      <c r="IR51" s="165"/>
      <c r="IS51" s="165"/>
      <c r="IT51" s="165"/>
      <c r="IU51" s="165"/>
      <c r="IV51" s="167"/>
      <c r="IW51" s="168"/>
      <c r="IX51" s="165"/>
      <c r="IY51" s="165"/>
      <c r="IZ51" s="165"/>
      <c r="JA51" s="165"/>
      <c r="JB51" s="165"/>
      <c r="JC51" s="165"/>
      <c r="JD51" s="165"/>
      <c r="JE51" s="165"/>
      <c r="JF51" s="165"/>
      <c r="JG51" s="165"/>
      <c r="JH51" s="167"/>
      <c r="JI51" s="168"/>
      <c r="JJ51" s="165"/>
      <c r="JK51" s="165"/>
      <c r="JL51" s="165"/>
      <c r="JM51" s="165"/>
      <c r="JN51" s="165"/>
      <c r="JO51" s="165"/>
      <c r="JP51" s="165"/>
      <c r="JQ51" s="165"/>
      <c r="JR51" s="165"/>
      <c r="JS51" s="165"/>
      <c r="JT51" s="167"/>
      <c r="JU51" s="168"/>
      <c r="JV51" s="165"/>
      <c r="JW51" s="165"/>
      <c r="JX51" s="165"/>
      <c r="JY51" s="165"/>
      <c r="JZ51" s="165"/>
      <c r="KA51" s="165"/>
      <c r="KB51" s="165"/>
      <c r="KC51" s="165"/>
      <c r="KD51" s="165"/>
      <c r="KE51" s="165"/>
      <c r="KF51" s="167"/>
      <c r="KG51" s="168"/>
      <c r="KH51" s="165"/>
      <c r="KI51" s="165"/>
      <c r="KJ51" s="165"/>
      <c r="KK51" s="165"/>
      <c r="KL51" s="165"/>
      <c r="KM51" s="165"/>
      <c r="KN51" s="165"/>
      <c r="KO51" s="165"/>
      <c r="KP51" s="165"/>
      <c r="KQ51" s="165"/>
      <c r="KR51" s="167"/>
      <c r="KS51" s="168"/>
      <c r="KT51" s="165"/>
      <c r="KU51" s="165"/>
      <c r="KV51" s="165"/>
      <c r="KW51" s="165"/>
      <c r="KX51" s="165"/>
      <c r="KY51" s="165"/>
      <c r="KZ51" s="165"/>
      <c r="LA51" s="165"/>
      <c r="LB51" s="165"/>
      <c r="LC51" s="165"/>
      <c r="LD51" s="167"/>
      <c r="LE51" s="168"/>
      <c r="LF51" s="165"/>
      <c r="LG51" s="165"/>
      <c r="LH51" s="165"/>
      <c r="LI51" s="165"/>
      <c r="LJ51" s="165"/>
      <c r="LK51" s="165"/>
      <c r="LL51" s="165"/>
      <c r="LM51" s="165"/>
      <c r="LN51" s="165"/>
      <c r="LO51" s="165"/>
      <c r="LP51" s="167"/>
      <c r="LQ51" s="168"/>
      <c r="LR51" s="165"/>
      <c r="LS51" s="165"/>
      <c r="LT51" s="165"/>
      <c r="LU51" s="165"/>
      <c r="LV51" s="165"/>
      <c r="LW51" s="165"/>
      <c r="LX51" s="165"/>
      <c r="LY51" s="165"/>
      <c r="LZ51" s="165"/>
      <c r="MA51" s="165"/>
      <c r="MB51" s="167"/>
      <c r="MC51" s="168"/>
      <c r="MD51" s="165"/>
      <c r="ME51" s="165"/>
      <c r="MF51" s="165"/>
      <c r="MG51" s="165"/>
      <c r="MH51" s="165"/>
      <c r="MI51" s="165"/>
      <c r="MJ51" s="165"/>
      <c r="MK51" s="165"/>
      <c r="ML51" s="165"/>
      <c r="MM51" s="165"/>
      <c r="MN51" s="167"/>
      <c r="MO51" s="168"/>
      <c r="MP51" s="165"/>
      <c r="MQ51" s="165"/>
      <c r="MR51" s="165"/>
      <c r="MS51" s="165"/>
      <c r="MT51" s="165"/>
      <c r="MU51" s="165"/>
      <c r="MV51" s="165"/>
      <c r="MW51" s="165"/>
      <c r="MX51" s="165"/>
      <c r="MY51" s="165"/>
      <c r="MZ51" s="167"/>
      <c r="NA51" s="168"/>
      <c r="NB51" s="165"/>
      <c r="NC51" s="165"/>
      <c r="ND51" s="165"/>
      <c r="NE51" s="165"/>
      <c r="NF51" s="165"/>
      <c r="NG51" s="165"/>
      <c r="NH51" s="165"/>
      <c r="NI51" s="165"/>
      <c r="NJ51" s="165"/>
      <c r="NK51" s="165"/>
      <c r="NL51" s="167"/>
      <c r="NM51" s="168"/>
      <c r="NN51" s="165"/>
      <c r="NO51" s="165"/>
      <c r="NP51" s="165"/>
      <c r="NQ51" s="165"/>
      <c r="NR51" s="165"/>
      <c r="NS51" s="165"/>
      <c r="NT51" s="165"/>
      <c r="NU51" s="165"/>
      <c r="NV51" s="165"/>
      <c r="NW51" s="165"/>
      <c r="NX51" s="167"/>
      <c r="NY51" s="168"/>
      <c r="NZ51" s="165"/>
      <c r="OA51" s="165"/>
      <c r="OB51" s="165"/>
      <c r="OC51" s="165"/>
      <c r="OD51" s="165"/>
      <c r="OE51" s="165"/>
      <c r="OF51" s="165"/>
      <c r="OG51" s="165"/>
      <c r="OH51" s="165"/>
      <c r="OI51" s="165"/>
      <c r="OJ51" s="167"/>
      <c r="OK51" s="168"/>
      <c r="OL51" s="165"/>
      <c r="OM51" s="165"/>
      <c r="ON51" s="165"/>
      <c r="OO51" s="165"/>
      <c r="OP51" s="165"/>
      <c r="OQ51" s="165"/>
      <c r="OR51" s="165"/>
      <c r="OS51" s="165"/>
      <c r="OT51" s="165"/>
      <c r="OU51" s="165"/>
      <c r="OV51" s="167"/>
      <c r="OW51" s="168"/>
      <c r="OX51" s="165"/>
      <c r="OY51" s="165"/>
      <c r="OZ51" s="165"/>
      <c r="PA51" s="165"/>
      <c r="PB51" s="165"/>
      <c r="PC51" s="165"/>
      <c r="PD51" s="165"/>
      <c r="PE51" s="165"/>
      <c r="PF51" s="165"/>
      <c r="PG51" s="165"/>
      <c r="PH51" s="167"/>
      <c r="PI51" s="168"/>
    </row>
    <row r="52" spans="2:425" hidden="1">
      <c r="D52" s="169"/>
      <c r="E52" s="170"/>
      <c r="F52" s="63"/>
      <c r="G52" s="64"/>
      <c r="H52" s="385"/>
      <c r="I52" s="170"/>
      <c r="J52" s="170"/>
      <c r="K52" s="170"/>
      <c r="L52" s="170"/>
      <c r="M52" s="170"/>
      <c r="N52" s="170"/>
      <c r="O52" s="170"/>
      <c r="P52" s="170"/>
      <c r="Q52" s="170"/>
      <c r="R52" s="170"/>
      <c r="S52" s="170"/>
      <c r="T52" s="170"/>
      <c r="U52" s="170"/>
      <c r="V52" s="170"/>
      <c r="W52" s="170"/>
      <c r="X52" s="170"/>
      <c r="Y52" s="170"/>
      <c r="Z52" s="170"/>
      <c r="AA52" s="170"/>
      <c r="AB52" s="170"/>
      <c r="AC52" s="170"/>
      <c r="AD52" s="171"/>
      <c r="AE52" s="171"/>
      <c r="AF52" s="171"/>
      <c r="AG52" s="171"/>
      <c r="AH52" s="171"/>
      <c r="AI52" s="171"/>
      <c r="AJ52" s="171"/>
      <c r="AK52" s="171"/>
      <c r="AL52" s="171"/>
      <c r="AM52" s="171"/>
      <c r="AN52" s="171"/>
      <c r="AO52" s="171"/>
      <c r="AP52" s="170"/>
      <c r="AQ52" s="170"/>
      <c r="AR52" s="170"/>
      <c r="AS52" s="170"/>
      <c r="AT52" s="170"/>
      <c r="AU52" s="170"/>
      <c r="AV52" s="170"/>
      <c r="AW52" s="170"/>
      <c r="AX52" s="170"/>
      <c r="AY52" s="170"/>
      <c r="AZ52" s="170"/>
      <c r="BA52" s="168"/>
      <c r="BB52" s="170"/>
      <c r="BC52" s="170"/>
      <c r="BD52" s="170"/>
      <c r="BE52" s="170"/>
      <c r="BF52" s="170"/>
      <c r="BG52" s="170"/>
      <c r="BH52" s="170"/>
      <c r="BI52" s="170"/>
      <c r="BJ52" s="170"/>
      <c r="BK52" s="170"/>
      <c r="BL52" s="170"/>
      <c r="BM52" s="168"/>
      <c r="BN52" s="170"/>
      <c r="BO52" s="170"/>
      <c r="BP52" s="170"/>
      <c r="BQ52" s="170"/>
      <c r="BR52" s="170"/>
      <c r="BS52" s="170"/>
      <c r="BT52" s="170"/>
      <c r="BU52" s="170"/>
      <c r="BV52" s="170"/>
      <c r="BW52" s="170"/>
      <c r="BX52" s="170"/>
      <c r="BY52" s="168"/>
      <c r="BZ52" s="170"/>
      <c r="CA52" s="170"/>
      <c r="CB52" s="170"/>
      <c r="CC52" s="170"/>
      <c r="CD52" s="170"/>
      <c r="CE52" s="170"/>
      <c r="CF52" s="170"/>
      <c r="CG52" s="170"/>
      <c r="CH52" s="170"/>
      <c r="CI52" s="170"/>
      <c r="CJ52" s="170"/>
      <c r="CK52" s="168"/>
      <c r="CL52" s="170"/>
      <c r="CM52" s="170"/>
      <c r="CN52" s="170"/>
      <c r="CO52" s="170"/>
      <c r="CP52" s="170"/>
      <c r="CQ52" s="170"/>
      <c r="CR52" s="170"/>
      <c r="CS52" s="170"/>
      <c r="CT52" s="170"/>
      <c r="CU52" s="170"/>
      <c r="CV52" s="170"/>
      <c r="CW52" s="168"/>
      <c r="CX52" s="170"/>
      <c r="CY52" s="170"/>
      <c r="CZ52" s="170"/>
      <c r="DA52" s="170"/>
      <c r="DB52" s="170"/>
      <c r="DC52" s="170"/>
      <c r="DD52" s="170"/>
      <c r="DE52" s="170"/>
      <c r="DF52" s="170"/>
      <c r="DG52" s="170"/>
      <c r="DH52" s="170"/>
      <c r="DI52" s="168"/>
      <c r="DJ52" s="170"/>
      <c r="DK52" s="170"/>
      <c r="DL52" s="170"/>
      <c r="DM52" s="170"/>
      <c r="DN52" s="170"/>
      <c r="DO52" s="170"/>
      <c r="DP52" s="170"/>
      <c r="DQ52" s="170"/>
      <c r="DR52" s="170"/>
      <c r="DS52" s="170"/>
      <c r="DT52" s="170"/>
      <c r="DU52" s="168"/>
      <c r="DV52" s="170"/>
      <c r="DW52" s="170"/>
      <c r="DX52" s="170"/>
      <c r="DY52" s="170"/>
      <c r="DZ52" s="170"/>
      <c r="EA52" s="170"/>
      <c r="EB52" s="170"/>
      <c r="EC52" s="170"/>
      <c r="ED52" s="170"/>
      <c r="EE52" s="170"/>
      <c r="EF52" s="170"/>
      <c r="EG52" s="168"/>
      <c r="EH52" s="170"/>
      <c r="EI52" s="170"/>
      <c r="EJ52" s="170"/>
      <c r="EK52" s="170"/>
      <c r="EL52" s="170"/>
      <c r="EM52" s="170"/>
      <c r="EN52" s="170"/>
      <c r="EO52" s="170"/>
      <c r="EP52" s="170"/>
      <c r="EQ52" s="170"/>
      <c r="ER52" s="170"/>
      <c r="ES52" s="168"/>
      <c r="ET52" s="170"/>
      <c r="EU52" s="170"/>
      <c r="EV52" s="170"/>
      <c r="EW52" s="170"/>
      <c r="EX52" s="170"/>
      <c r="EY52" s="170"/>
      <c r="EZ52" s="170"/>
      <c r="FA52" s="170"/>
      <c r="FB52" s="170"/>
      <c r="FC52" s="170"/>
      <c r="FD52" s="170"/>
      <c r="FE52" s="168"/>
      <c r="FF52" s="170"/>
      <c r="FG52" s="170"/>
      <c r="FH52" s="170"/>
      <c r="FI52" s="170"/>
      <c r="FJ52" s="170"/>
      <c r="FK52" s="170"/>
      <c r="FL52" s="170"/>
      <c r="FM52" s="170"/>
      <c r="FN52" s="170"/>
      <c r="FO52" s="170"/>
      <c r="FP52" s="170"/>
      <c r="FQ52" s="168"/>
      <c r="FR52" s="170"/>
      <c r="FS52" s="170"/>
      <c r="FT52" s="170"/>
      <c r="FU52" s="170"/>
      <c r="FV52" s="170"/>
      <c r="FW52" s="170"/>
      <c r="FX52" s="170"/>
      <c r="FY52" s="170"/>
      <c r="FZ52" s="170"/>
      <c r="GA52" s="170"/>
      <c r="GB52" s="170"/>
      <c r="GC52" s="168"/>
      <c r="GD52" s="170"/>
      <c r="GE52" s="170"/>
      <c r="GF52" s="170"/>
      <c r="GG52" s="170"/>
      <c r="GH52" s="170"/>
      <c r="GI52" s="170"/>
      <c r="GJ52" s="170"/>
      <c r="GK52" s="170"/>
      <c r="GL52" s="170"/>
      <c r="GM52" s="170"/>
      <c r="GN52" s="170"/>
      <c r="GO52" s="168"/>
      <c r="GP52" s="170"/>
      <c r="GQ52" s="170"/>
      <c r="GR52" s="170"/>
      <c r="GS52" s="170"/>
      <c r="GT52" s="170"/>
      <c r="GU52" s="170"/>
      <c r="GV52" s="170"/>
      <c r="GW52" s="170"/>
      <c r="GX52" s="170"/>
      <c r="GY52" s="170"/>
      <c r="GZ52" s="170"/>
      <c r="HA52" s="168"/>
      <c r="HB52" s="170"/>
      <c r="HC52" s="170"/>
      <c r="HD52" s="170"/>
      <c r="HE52" s="170"/>
      <c r="HF52" s="170"/>
      <c r="HG52" s="170"/>
      <c r="HH52" s="170"/>
      <c r="HI52" s="170"/>
      <c r="HJ52" s="170"/>
      <c r="HK52" s="170"/>
      <c r="HL52" s="170"/>
      <c r="HM52" s="168"/>
      <c r="HN52" s="170"/>
      <c r="HO52" s="170"/>
      <c r="HP52" s="170"/>
      <c r="HQ52" s="170"/>
      <c r="HR52" s="170"/>
      <c r="HS52" s="170"/>
      <c r="HT52" s="170"/>
      <c r="HU52" s="170"/>
      <c r="HV52" s="170"/>
      <c r="HW52" s="170"/>
      <c r="HX52" s="170"/>
      <c r="HY52" s="168"/>
      <c r="HZ52" s="170"/>
      <c r="IA52" s="170"/>
      <c r="IB52" s="170"/>
      <c r="IC52" s="170"/>
      <c r="ID52" s="170"/>
      <c r="IE52" s="170"/>
      <c r="IF52" s="170"/>
      <c r="IG52" s="170"/>
      <c r="IH52" s="170"/>
      <c r="II52" s="170"/>
      <c r="IJ52" s="170"/>
      <c r="IK52" s="168"/>
      <c r="IL52" s="170"/>
      <c r="IM52" s="170"/>
      <c r="IN52" s="170"/>
      <c r="IO52" s="170"/>
      <c r="IP52" s="170"/>
      <c r="IQ52" s="170"/>
      <c r="IR52" s="170"/>
      <c r="IS52" s="170"/>
      <c r="IT52" s="170"/>
      <c r="IU52" s="170"/>
      <c r="IV52" s="170"/>
      <c r="IW52" s="168"/>
      <c r="IX52" s="170"/>
      <c r="IY52" s="170"/>
      <c r="IZ52" s="170"/>
      <c r="JA52" s="170"/>
      <c r="JB52" s="170"/>
      <c r="JC52" s="170"/>
      <c r="JD52" s="170"/>
      <c r="JE52" s="170"/>
      <c r="JF52" s="170"/>
      <c r="JG52" s="170"/>
      <c r="JH52" s="170"/>
      <c r="JI52" s="168"/>
      <c r="JJ52" s="170"/>
      <c r="JK52" s="170"/>
      <c r="JL52" s="170"/>
      <c r="JM52" s="170"/>
      <c r="JN52" s="170"/>
      <c r="JO52" s="170"/>
      <c r="JP52" s="170"/>
      <c r="JQ52" s="170"/>
      <c r="JR52" s="170"/>
      <c r="JS52" s="170"/>
      <c r="JT52" s="170"/>
      <c r="JU52" s="168"/>
      <c r="JV52" s="170"/>
      <c r="JW52" s="170"/>
      <c r="JX52" s="170"/>
      <c r="JY52" s="170"/>
      <c r="JZ52" s="170"/>
      <c r="KA52" s="170"/>
      <c r="KB52" s="170"/>
      <c r="KC52" s="170"/>
      <c r="KD52" s="170"/>
      <c r="KE52" s="170"/>
      <c r="KF52" s="170"/>
      <c r="KG52" s="168"/>
      <c r="KH52" s="170"/>
      <c r="KI52" s="170"/>
      <c r="KJ52" s="170"/>
      <c r="KK52" s="170"/>
      <c r="KL52" s="170"/>
      <c r="KM52" s="170"/>
      <c r="KN52" s="170"/>
      <c r="KO52" s="170"/>
      <c r="KP52" s="170"/>
      <c r="KQ52" s="170"/>
      <c r="KR52" s="170"/>
      <c r="KS52" s="168"/>
      <c r="KT52" s="170"/>
      <c r="KU52" s="170"/>
      <c r="KV52" s="170"/>
      <c r="KW52" s="170"/>
      <c r="KX52" s="170"/>
      <c r="KY52" s="170"/>
      <c r="KZ52" s="170"/>
      <c r="LA52" s="170"/>
      <c r="LB52" s="170"/>
      <c r="LC52" s="170"/>
      <c r="LD52" s="170"/>
      <c r="LE52" s="168"/>
      <c r="LF52" s="170"/>
      <c r="LG52" s="170"/>
      <c r="LH52" s="170"/>
      <c r="LI52" s="170"/>
      <c r="LJ52" s="170"/>
      <c r="LK52" s="170"/>
      <c r="LL52" s="170"/>
      <c r="LM52" s="170"/>
      <c r="LN52" s="170"/>
      <c r="LO52" s="170"/>
      <c r="LP52" s="170"/>
      <c r="LQ52" s="168"/>
      <c r="LR52" s="170"/>
      <c r="LS52" s="170"/>
      <c r="LT52" s="170"/>
      <c r="LU52" s="170"/>
      <c r="LV52" s="170"/>
      <c r="LW52" s="170"/>
      <c r="LX52" s="170"/>
      <c r="LY52" s="170"/>
      <c r="LZ52" s="170"/>
      <c r="MA52" s="170"/>
      <c r="MB52" s="170"/>
      <c r="MC52" s="168"/>
      <c r="MD52" s="170"/>
      <c r="ME52" s="170"/>
      <c r="MF52" s="170"/>
      <c r="MG52" s="170"/>
      <c r="MH52" s="170"/>
      <c r="MI52" s="170"/>
      <c r="MJ52" s="170"/>
      <c r="MK52" s="170"/>
      <c r="ML52" s="170"/>
      <c r="MM52" s="170"/>
      <c r="MN52" s="170"/>
      <c r="MO52" s="168"/>
      <c r="MP52" s="170"/>
      <c r="MQ52" s="170"/>
      <c r="MR52" s="170"/>
      <c r="MS52" s="170"/>
      <c r="MT52" s="170"/>
      <c r="MU52" s="170"/>
      <c r="MV52" s="170"/>
      <c r="MW52" s="170"/>
      <c r="MX52" s="170"/>
      <c r="MY52" s="170"/>
      <c r="MZ52" s="170"/>
      <c r="NA52" s="168"/>
      <c r="NB52" s="170"/>
      <c r="NC52" s="170"/>
      <c r="ND52" s="170"/>
      <c r="NE52" s="170"/>
      <c r="NF52" s="170"/>
      <c r="NG52" s="170"/>
      <c r="NH52" s="170"/>
      <c r="NI52" s="170"/>
      <c r="NJ52" s="170"/>
      <c r="NK52" s="170"/>
      <c r="NL52" s="170"/>
      <c r="NM52" s="168"/>
      <c r="NN52" s="170"/>
      <c r="NO52" s="170"/>
      <c r="NP52" s="170"/>
      <c r="NQ52" s="170"/>
      <c r="NR52" s="170"/>
      <c r="NS52" s="170"/>
      <c r="NT52" s="170"/>
      <c r="NU52" s="170"/>
      <c r="NV52" s="170"/>
      <c r="NW52" s="170"/>
      <c r="NX52" s="170"/>
      <c r="NY52" s="168"/>
      <c r="NZ52" s="170"/>
      <c r="OA52" s="170"/>
      <c r="OB52" s="170"/>
      <c r="OC52" s="170"/>
      <c r="OD52" s="170"/>
      <c r="OE52" s="170"/>
      <c r="OF52" s="170"/>
      <c r="OG52" s="170"/>
      <c r="OH52" s="170"/>
      <c r="OI52" s="170"/>
      <c r="OJ52" s="170"/>
      <c r="OK52" s="168"/>
      <c r="OL52" s="170"/>
      <c r="OM52" s="170"/>
      <c r="ON52" s="170"/>
      <c r="OO52" s="170"/>
      <c r="OP52" s="170"/>
      <c r="OQ52" s="170"/>
      <c r="OR52" s="170"/>
      <c r="OS52" s="170"/>
      <c r="OT52" s="170"/>
      <c r="OU52" s="170"/>
      <c r="OV52" s="170"/>
      <c r="OW52" s="168"/>
      <c r="OX52" s="170"/>
      <c r="OY52" s="170"/>
      <c r="OZ52" s="170"/>
      <c r="PA52" s="170"/>
      <c r="PB52" s="170"/>
      <c r="PC52" s="170"/>
      <c r="PD52" s="170"/>
      <c r="PE52" s="170"/>
      <c r="PF52" s="170"/>
      <c r="PG52" s="170"/>
      <c r="PH52" s="170"/>
      <c r="PI52" s="168"/>
    </row>
    <row r="53" spans="2:425" hidden="1">
      <c r="B53" s="101"/>
      <c r="C53" s="101"/>
      <c r="D53" s="176"/>
      <c r="E53" s="177"/>
      <c r="F53" s="152"/>
      <c r="G53" s="150"/>
      <c r="H53" s="178"/>
      <c r="I53" s="177"/>
      <c r="J53" s="177"/>
      <c r="K53" s="177"/>
      <c r="L53" s="177"/>
      <c r="M53" s="177"/>
      <c r="N53" s="177"/>
      <c r="O53" s="177"/>
      <c r="P53" s="177"/>
      <c r="Q53" s="177"/>
      <c r="R53" s="177"/>
      <c r="S53" s="177"/>
      <c r="T53" s="177"/>
      <c r="U53" s="177"/>
      <c r="V53" s="177"/>
      <c r="W53" s="177"/>
      <c r="X53" s="177"/>
      <c r="Y53" s="177"/>
      <c r="Z53" s="177"/>
      <c r="AA53" s="177"/>
      <c r="AB53" s="177"/>
      <c r="AC53" s="177"/>
      <c r="AD53" s="179"/>
      <c r="AE53" s="179"/>
      <c r="AF53" s="179"/>
      <c r="AG53" s="179"/>
      <c r="AH53" s="179"/>
      <c r="AI53" s="179"/>
      <c r="AJ53" s="179"/>
      <c r="AK53" s="179"/>
      <c r="AL53" s="179"/>
      <c r="AM53" s="179"/>
      <c r="AN53" s="179"/>
      <c r="AO53" s="179"/>
      <c r="AP53" s="177"/>
      <c r="AQ53" s="177"/>
      <c r="AR53" s="177"/>
      <c r="AS53" s="177"/>
      <c r="AT53" s="177"/>
      <c r="AU53" s="177"/>
      <c r="AV53" s="177"/>
      <c r="AW53" s="177"/>
      <c r="AX53" s="177"/>
      <c r="AY53" s="177"/>
      <c r="AZ53" s="177"/>
      <c r="BA53" s="100"/>
      <c r="BB53" s="177"/>
      <c r="BC53" s="177"/>
      <c r="BD53" s="177"/>
      <c r="BE53" s="177"/>
      <c r="BF53" s="177"/>
      <c r="BG53" s="177"/>
      <c r="BH53" s="177"/>
      <c r="BI53" s="177"/>
      <c r="BJ53" s="177"/>
      <c r="BK53" s="177"/>
      <c r="BL53" s="177"/>
      <c r="BM53" s="100"/>
      <c r="BN53" s="177"/>
      <c r="BO53" s="177"/>
      <c r="BP53" s="177"/>
      <c r="BQ53" s="177"/>
      <c r="BR53" s="177"/>
      <c r="BS53" s="177"/>
      <c r="BT53" s="177"/>
      <c r="BU53" s="177"/>
      <c r="BV53" s="177"/>
      <c r="BW53" s="177"/>
      <c r="BX53" s="177"/>
      <c r="BY53" s="100"/>
      <c r="BZ53" s="177"/>
      <c r="CA53" s="177"/>
      <c r="CB53" s="177"/>
      <c r="CC53" s="177"/>
      <c r="CD53" s="177"/>
      <c r="CE53" s="177"/>
      <c r="CF53" s="177"/>
      <c r="CG53" s="177"/>
      <c r="CH53" s="177"/>
      <c r="CI53" s="177"/>
      <c r="CJ53" s="177"/>
      <c r="CK53" s="100"/>
      <c r="CL53" s="177"/>
      <c r="CM53" s="177"/>
      <c r="CN53" s="177"/>
      <c r="CO53" s="177"/>
      <c r="CP53" s="177"/>
      <c r="CQ53" s="177"/>
      <c r="CR53" s="177"/>
      <c r="CS53" s="177"/>
      <c r="CT53" s="177"/>
      <c r="CU53" s="177"/>
      <c r="CV53" s="177"/>
      <c r="CW53" s="100"/>
      <c r="CX53" s="177"/>
      <c r="CY53" s="177"/>
      <c r="CZ53" s="177"/>
      <c r="DA53" s="177"/>
      <c r="DB53" s="177"/>
      <c r="DC53" s="177"/>
      <c r="DD53" s="177"/>
      <c r="DE53" s="177"/>
      <c r="DF53" s="177"/>
      <c r="DG53" s="177"/>
      <c r="DH53" s="177"/>
      <c r="DI53" s="100"/>
      <c r="DJ53" s="177"/>
      <c r="DK53" s="177"/>
      <c r="DL53" s="177"/>
      <c r="DM53" s="177"/>
      <c r="DN53" s="177"/>
      <c r="DO53" s="177"/>
      <c r="DP53" s="177"/>
      <c r="DQ53" s="177"/>
      <c r="DR53" s="177"/>
      <c r="DS53" s="177"/>
      <c r="DT53" s="177"/>
      <c r="DU53" s="100"/>
      <c r="DV53" s="177"/>
      <c r="DW53" s="177"/>
      <c r="DX53" s="177"/>
      <c r="DY53" s="177"/>
      <c r="DZ53" s="177"/>
      <c r="EA53" s="177"/>
      <c r="EB53" s="177"/>
      <c r="EC53" s="177"/>
      <c r="ED53" s="177"/>
      <c r="EE53" s="177"/>
      <c r="EF53" s="177"/>
      <c r="EG53" s="100"/>
      <c r="EH53" s="177"/>
      <c r="EI53" s="177"/>
      <c r="EJ53" s="177"/>
      <c r="EK53" s="177"/>
      <c r="EL53" s="177"/>
      <c r="EM53" s="177"/>
      <c r="EN53" s="177"/>
      <c r="EO53" s="177"/>
      <c r="EP53" s="177"/>
      <c r="EQ53" s="177"/>
      <c r="ER53" s="177"/>
      <c r="ES53" s="100"/>
      <c r="ET53" s="177"/>
      <c r="EU53" s="177"/>
      <c r="EV53" s="177"/>
      <c r="EW53" s="177"/>
      <c r="EX53" s="177"/>
      <c r="EY53" s="177"/>
      <c r="EZ53" s="177"/>
      <c r="FA53" s="177"/>
      <c r="FB53" s="177"/>
      <c r="FC53" s="177"/>
      <c r="FD53" s="177"/>
      <c r="FE53" s="100"/>
      <c r="FF53" s="177"/>
      <c r="FG53" s="177"/>
      <c r="FH53" s="177"/>
      <c r="FI53" s="177"/>
      <c r="FJ53" s="177"/>
      <c r="FK53" s="177"/>
      <c r="FL53" s="177"/>
      <c r="FM53" s="177"/>
      <c r="FN53" s="177"/>
      <c r="FO53" s="177"/>
      <c r="FP53" s="177"/>
      <c r="FQ53" s="100"/>
      <c r="FR53" s="177"/>
      <c r="FS53" s="177"/>
      <c r="FT53" s="177"/>
      <c r="FU53" s="177"/>
      <c r="FV53" s="177"/>
      <c r="FW53" s="177"/>
      <c r="FX53" s="177"/>
      <c r="FY53" s="177"/>
      <c r="FZ53" s="177"/>
      <c r="GA53" s="177"/>
      <c r="GB53" s="177"/>
      <c r="GC53" s="100"/>
      <c r="GD53" s="177"/>
      <c r="GE53" s="177"/>
      <c r="GF53" s="177"/>
      <c r="GG53" s="177"/>
      <c r="GH53" s="177"/>
      <c r="GI53" s="177"/>
      <c r="GJ53" s="177"/>
      <c r="GK53" s="177"/>
      <c r="GL53" s="177"/>
      <c r="GM53" s="177"/>
      <c r="GN53" s="177"/>
      <c r="GO53" s="100"/>
      <c r="GP53" s="177"/>
      <c r="GQ53" s="177"/>
      <c r="GR53" s="177"/>
      <c r="GS53" s="177"/>
      <c r="GT53" s="177"/>
      <c r="GU53" s="177"/>
      <c r="GV53" s="177"/>
      <c r="GW53" s="177"/>
      <c r="GX53" s="177"/>
      <c r="GY53" s="177"/>
      <c r="GZ53" s="177"/>
      <c r="HA53" s="100"/>
      <c r="HB53" s="177"/>
      <c r="HC53" s="177"/>
      <c r="HD53" s="177"/>
      <c r="HE53" s="177"/>
      <c r="HF53" s="177"/>
      <c r="HG53" s="177"/>
      <c r="HH53" s="177"/>
      <c r="HI53" s="177"/>
      <c r="HJ53" s="177"/>
      <c r="HK53" s="177"/>
      <c r="HL53" s="177"/>
      <c r="HM53" s="100"/>
      <c r="HN53" s="177"/>
      <c r="HO53" s="177"/>
      <c r="HP53" s="177"/>
      <c r="HQ53" s="177"/>
      <c r="HR53" s="177"/>
      <c r="HS53" s="177"/>
      <c r="HT53" s="177"/>
      <c r="HU53" s="177"/>
      <c r="HV53" s="177"/>
      <c r="HW53" s="177"/>
      <c r="HX53" s="177"/>
      <c r="HY53" s="100"/>
      <c r="HZ53" s="177"/>
      <c r="IA53" s="177"/>
      <c r="IB53" s="177"/>
      <c r="IC53" s="177"/>
      <c r="ID53" s="177"/>
      <c r="IE53" s="177"/>
      <c r="IF53" s="177"/>
      <c r="IG53" s="177"/>
      <c r="IH53" s="177"/>
      <c r="II53" s="177"/>
      <c r="IJ53" s="177"/>
      <c r="IK53" s="100"/>
      <c r="IL53" s="177"/>
      <c r="IM53" s="177"/>
      <c r="IN53" s="177"/>
      <c r="IO53" s="177"/>
      <c r="IP53" s="177"/>
      <c r="IQ53" s="177"/>
      <c r="IR53" s="177"/>
      <c r="IS53" s="177"/>
      <c r="IT53" s="177"/>
      <c r="IU53" s="177"/>
      <c r="IV53" s="177"/>
      <c r="IW53" s="100"/>
      <c r="IX53" s="177"/>
      <c r="IY53" s="177"/>
      <c r="IZ53" s="177"/>
      <c r="JA53" s="177"/>
      <c r="JB53" s="177"/>
      <c r="JC53" s="177"/>
      <c r="JD53" s="177"/>
      <c r="JE53" s="177"/>
      <c r="JF53" s="177"/>
      <c r="JG53" s="177"/>
      <c r="JH53" s="177"/>
      <c r="JI53" s="100"/>
      <c r="JJ53" s="177"/>
      <c r="JK53" s="177"/>
      <c r="JL53" s="177"/>
      <c r="JM53" s="177"/>
      <c r="JN53" s="177"/>
      <c r="JO53" s="177"/>
      <c r="JP53" s="177"/>
      <c r="JQ53" s="177"/>
      <c r="JR53" s="177"/>
      <c r="JS53" s="177"/>
      <c r="JT53" s="177"/>
      <c r="JU53" s="100"/>
      <c r="JV53" s="177"/>
      <c r="JW53" s="177"/>
      <c r="JX53" s="177"/>
      <c r="JY53" s="177"/>
      <c r="JZ53" s="177"/>
      <c r="KA53" s="177"/>
      <c r="KB53" s="177"/>
      <c r="KC53" s="177"/>
      <c r="KD53" s="177"/>
      <c r="KE53" s="177"/>
      <c r="KF53" s="177"/>
      <c r="KG53" s="100"/>
      <c r="KH53" s="177"/>
      <c r="KI53" s="177"/>
      <c r="KJ53" s="177"/>
      <c r="KK53" s="177"/>
      <c r="KL53" s="177"/>
      <c r="KM53" s="177"/>
      <c r="KN53" s="177"/>
      <c r="KO53" s="177"/>
      <c r="KP53" s="177"/>
      <c r="KQ53" s="177"/>
      <c r="KR53" s="177"/>
      <c r="KS53" s="100"/>
      <c r="KT53" s="177"/>
      <c r="KU53" s="177"/>
      <c r="KV53" s="177"/>
      <c r="KW53" s="177"/>
      <c r="KX53" s="177"/>
      <c r="KY53" s="177"/>
      <c r="KZ53" s="177"/>
      <c r="LA53" s="177"/>
      <c r="LB53" s="177"/>
      <c r="LC53" s="177"/>
      <c r="LD53" s="177"/>
      <c r="LE53" s="100"/>
      <c r="LF53" s="177"/>
      <c r="LG53" s="177"/>
      <c r="LH53" s="177"/>
      <c r="LI53" s="177"/>
      <c r="LJ53" s="177"/>
      <c r="LK53" s="177"/>
      <c r="LL53" s="177"/>
      <c r="LM53" s="177"/>
      <c r="LN53" s="177"/>
      <c r="LO53" s="177"/>
      <c r="LP53" s="177"/>
      <c r="LQ53" s="100"/>
      <c r="LR53" s="177"/>
      <c r="LS53" s="177"/>
      <c r="LT53" s="177"/>
      <c r="LU53" s="177"/>
      <c r="LV53" s="177"/>
      <c r="LW53" s="177"/>
      <c r="LX53" s="177"/>
      <c r="LY53" s="177"/>
      <c r="LZ53" s="177"/>
      <c r="MA53" s="177"/>
      <c r="MB53" s="177"/>
      <c r="MC53" s="100"/>
      <c r="MD53" s="177"/>
      <c r="ME53" s="177"/>
      <c r="MF53" s="177"/>
      <c r="MG53" s="177"/>
      <c r="MH53" s="177"/>
      <c r="MI53" s="177"/>
      <c r="MJ53" s="177"/>
      <c r="MK53" s="177"/>
      <c r="ML53" s="177"/>
      <c r="MM53" s="177"/>
      <c r="MN53" s="177"/>
      <c r="MO53" s="100"/>
      <c r="MP53" s="177"/>
      <c r="MQ53" s="177"/>
      <c r="MR53" s="177"/>
      <c r="MS53" s="177"/>
      <c r="MT53" s="177"/>
      <c r="MU53" s="177"/>
      <c r="MV53" s="177"/>
      <c r="MW53" s="177"/>
      <c r="MX53" s="177"/>
      <c r="MY53" s="177"/>
      <c r="MZ53" s="177"/>
      <c r="NA53" s="100"/>
      <c r="NB53" s="177"/>
      <c r="NC53" s="177"/>
      <c r="ND53" s="177"/>
      <c r="NE53" s="177"/>
      <c r="NF53" s="177"/>
      <c r="NG53" s="177"/>
      <c r="NH53" s="177"/>
      <c r="NI53" s="177"/>
      <c r="NJ53" s="177"/>
      <c r="NK53" s="177"/>
      <c r="NL53" s="177"/>
      <c r="NM53" s="100"/>
      <c r="NN53" s="177"/>
      <c r="NO53" s="177"/>
      <c r="NP53" s="177"/>
      <c r="NQ53" s="177"/>
      <c r="NR53" s="177"/>
      <c r="NS53" s="177"/>
      <c r="NT53" s="177"/>
      <c r="NU53" s="177"/>
      <c r="NV53" s="177"/>
      <c r="NW53" s="177"/>
      <c r="NX53" s="177"/>
      <c r="NY53" s="100"/>
      <c r="NZ53" s="177"/>
      <c r="OA53" s="177"/>
      <c r="OB53" s="177"/>
      <c r="OC53" s="177"/>
      <c r="OD53" s="177"/>
      <c r="OE53" s="177"/>
      <c r="OF53" s="177"/>
      <c r="OG53" s="177"/>
      <c r="OH53" s="177"/>
      <c r="OI53" s="177"/>
      <c r="OJ53" s="177"/>
      <c r="OK53" s="100"/>
      <c r="OL53" s="177"/>
      <c r="OM53" s="177"/>
      <c r="ON53" s="177"/>
      <c r="OO53" s="177"/>
      <c r="OP53" s="177"/>
      <c r="OQ53" s="177"/>
      <c r="OR53" s="177"/>
      <c r="OS53" s="177"/>
      <c r="OT53" s="177"/>
      <c r="OU53" s="177"/>
      <c r="OV53" s="177"/>
      <c r="OW53" s="100"/>
      <c r="OX53" s="177"/>
      <c r="OY53" s="177"/>
      <c r="OZ53" s="177"/>
      <c r="PA53" s="177"/>
      <c r="PB53" s="177"/>
      <c r="PC53" s="177"/>
      <c r="PD53" s="177"/>
      <c r="PE53" s="177"/>
      <c r="PF53" s="177"/>
      <c r="PG53" s="177"/>
      <c r="PH53" s="177"/>
      <c r="PI53" s="100"/>
    </row>
    <row r="54" spans="2:425">
      <c r="B54" s="55"/>
      <c r="C54" s="172" t="s">
        <v>139</v>
      </c>
      <c r="D54" s="173"/>
      <c r="E54" s="294"/>
      <c r="F54" s="73"/>
      <c r="G54" s="73"/>
      <c r="H54" s="73"/>
      <c r="I54" s="73"/>
      <c r="J54" s="73"/>
      <c r="K54" s="73"/>
      <c r="L54" s="73"/>
      <c r="M54" s="73"/>
      <c r="N54" s="73"/>
      <c r="O54" s="73"/>
      <c r="P54" s="73"/>
      <c r="Q54" s="174"/>
      <c r="R54" s="76"/>
      <c r="S54" s="76"/>
      <c r="T54" s="76"/>
      <c r="U54" s="76"/>
      <c r="V54" s="76"/>
      <c r="W54" s="76"/>
      <c r="X54" s="76"/>
      <c r="Y54" s="76"/>
      <c r="Z54" s="76"/>
      <c r="AA54" s="76"/>
      <c r="AB54" s="76"/>
      <c r="AC54" s="175"/>
      <c r="AD54" s="294"/>
      <c r="AE54" s="294"/>
      <c r="AF54" s="294"/>
      <c r="AG54" s="294"/>
      <c r="AH54" s="294"/>
      <c r="AI54" s="294"/>
      <c r="AJ54" s="294"/>
      <c r="AK54" s="294"/>
      <c r="AL54" s="294"/>
      <c r="AM54" s="294"/>
      <c r="AN54" s="303"/>
      <c r="AO54" s="301"/>
      <c r="AP54" s="294"/>
      <c r="AQ54" s="294"/>
      <c r="AR54" s="294"/>
      <c r="AS54" s="294"/>
      <c r="AT54" s="294"/>
      <c r="AU54" s="294"/>
      <c r="AV54" s="294"/>
      <c r="AW54" s="294"/>
      <c r="AX54" s="294"/>
      <c r="AY54" s="294"/>
      <c r="AZ54" s="303"/>
      <c r="BA54" s="301"/>
      <c r="BB54" s="294"/>
      <c r="BC54" s="294"/>
      <c r="BD54" s="294"/>
      <c r="BE54" s="294"/>
      <c r="BF54" s="294"/>
      <c r="BG54" s="294"/>
      <c r="BH54" s="294"/>
      <c r="BI54" s="294"/>
      <c r="BJ54" s="294"/>
      <c r="BK54" s="294"/>
      <c r="BL54" s="303"/>
      <c r="BM54" s="301"/>
      <c r="BN54" s="294"/>
      <c r="BO54" s="294"/>
      <c r="BP54" s="294"/>
      <c r="BQ54" s="294"/>
      <c r="BR54" s="294"/>
      <c r="BS54" s="294"/>
      <c r="BT54" s="294"/>
      <c r="BU54" s="294"/>
      <c r="BV54" s="294"/>
      <c r="BW54" s="294"/>
      <c r="BX54" s="303"/>
      <c r="BY54" s="301"/>
      <c r="BZ54" s="294"/>
      <c r="CA54" s="294"/>
      <c r="CB54" s="294"/>
      <c r="CC54" s="294"/>
      <c r="CD54" s="294"/>
      <c r="CE54" s="294"/>
      <c r="CF54" s="294"/>
      <c r="CG54" s="294"/>
      <c r="CH54" s="294"/>
      <c r="CI54" s="294"/>
      <c r="CJ54" s="303"/>
      <c r="CK54" s="301"/>
      <c r="CL54" s="294"/>
      <c r="CM54" s="294"/>
      <c r="CN54" s="294"/>
      <c r="CO54" s="294"/>
      <c r="CP54" s="294"/>
      <c r="CQ54" s="294"/>
      <c r="CR54" s="294"/>
      <c r="CS54" s="294"/>
      <c r="CT54" s="294"/>
      <c r="CU54" s="294"/>
      <c r="CV54" s="303"/>
      <c r="CW54" s="301"/>
      <c r="CX54" s="294"/>
      <c r="CY54" s="294"/>
      <c r="CZ54" s="294"/>
      <c r="DA54" s="294"/>
      <c r="DB54" s="294"/>
      <c r="DC54" s="294"/>
      <c r="DD54" s="294"/>
      <c r="DE54" s="294"/>
      <c r="DF54" s="294"/>
      <c r="DG54" s="294"/>
      <c r="DH54" s="303"/>
      <c r="DI54" s="301"/>
      <c r="DJ54" s="294"/>
      <c r="DK54" s="294"/>
      <c r="DL54" s="294"/>
      <c r="DM54" s="294"/>
      <c r="DN54" s="294"/>
      <c r="DO54" s="294"/>
      <c r="DP54" s="294"/>
      <c r="DQ54" s="294"/>
      <c r="DR54" s="294"/>
      <c r="DS54" s="294"/>
      <c r="DT54" s="303"/>
      <c r="DU54" s="301"/>
      <c r="DV54" s="294"/>
      <c r="DW54" s="294"/>
      <c r="DX54" s="294"/>
      <c r="DY54" s="294"/>
      <c r="DZ54" s="294"/>
      <c r="EA54" s="294"/>
      <c r="EB54" s="294"/>
      <c r="EC54" s="294"/>
      <c r="ED54" s="294"/>
      <c r="EE54" s="294"/>
      <c r="EF54" s="303"/>
      <c r="EG54" s="301"/>
      <c r="EH54" s="294"/>
      <c r="EI54" s="294"/>
      <c r="EJ54" s="294"/>
      <c r="EK54" s="294"/>
      <c r="EL54" s="294"/>
      <c r="EM54" s="294"/>
      <c r="EN54" s="294"/>
      <c r="EO54" s="294"/>
      <c r="EP54" s="294"/>
      <c r="EQ54" s="294"/>
      <c r="ER54" s="303"/>
      <c r="ES54" s="301"/>
      <c r="ET54" s="294"/>
      <c r="EU54" s="294"/>
      <c r="EV54" s="294"/>
      <c r="EW54" s="294"/>
      <c r="EX54" s="294"/>
      <c r="EY54" s="294"/>
      <c r="EZ54" s="294"/>
      <c r="FA54" s="294"/>
      <c r="FB54" s="294"/>
      <c r="FC54" s="294"/>
      <c r="FD54" s="303"/>
      <c r="FE54" s="301"/>
      <c r="FF54" s="294"/>
      <c r="FG54" s="294"/>
      <c r="FH54" s="294"/>
      <c r="FI54" s="294"/>
      <c r="FJ54" s="294"/>
      <c r="FK54" s="294"/>
      <c r="FL54" s="294"/>
      <c r="FM54" s="294"/>
      <c r="FN54" s="294"/>
      <c r="FO54" s="294"/>
      <c r="FP54" s="303"/>
      <c r="FQ54" s="301"/>
      <c r="FR54" s="294"/>
      <c r="FS54" s="294"/>
      <c r="FT54" s="294"/>
      <c r="FU54" s="294"/>
      <c r="FV54" s="294"/>
      <c r="FW54" s="294"/>
      <c r="FX54" s="294"/>
      <c r="FY54" s="294"/>
      <c r="FZ54" s="294"/>
      <c r="GA54" s="294"/>
      <c r="GB54" s="303"/>
      <c r="GC54" s="301"/>
      <c r="GD54" s="132"/>
      <c r="GE54" s="294"/>
      <c r="GF54" s="294"/>
      <c r="GG54" s="294"/>
      <c r="GH54" s="294"/>
      <c r="GI54" s="294"/>
      <c r="GJ54" s="294"/>
      <c r="GK54" s="294"/>
      <c r="GL54" s="294"/>
      <c r="GM54" s="294"/>
      <c r="GN54" s="303"/>
      <c r="GO54" s="301"/>
      <c r="GP54" s="294"/>
      <c r="GQ54" s="294"/>
      <c r="GR54" s="294"/>
      <c r="GS54" s="294"/>
      <c r="GT54" s="294"/>
      <c r="GU54" s="294"/>
      <c r="GV54" s="294"/>
      <c r="GW54" s="294"/>
      <c r="GX54" s="294"/>
      <c r="GY54" s="294"/>
      <c r="GZ54" s="303"/>
      <c r="HA54" s="301"/>
      <c r="HB54" s="294"/>
      <c r="HC54" s="294"/>
      <c r="HD54" s="294"/>
      <c r="HE54" s="294"/>
      <c r="HF54" s="294"/>
      <c r="HG54" s="294"/>
      <c r="HH54" s="294"/>
      <c r="HI54" s="294"/>
      <c r="HJ54" s="294"/>
      <c r="HK54" s="294"/>
      <c r="HL54" s="303"/>
      <c r="HM54" s="301"/>
      <c r="HN54" s="294"/>
      <c r="HO54" s="294"/>
      <c r="HP54" s="294"/>
      <c r="HQ54" s="294"/>
      <c r="HR54" s="294"/>
      <c r="HS54" s="294"/>
      <c r="HT54" s="294"/>
      <c r="HU54" s="294"/>
      <c r="HV54" s="294"/>
      <c r="HW54" s="294"/>
      <c r="HX54" s="303"/>
      <c r="HY54" s="301"/>
      <c r="HZ54" s="294"/>
      <c r="IA54" s="294"/>
      <c r="IB54" s="294"/>
      <c r="IC54" s="294"/>
      <c r="ID54" s="294"/>
      <c r="IE54" s="294"/>
      <c r="IF54" s="294"/>
      <c r="IG54" s="294"/>
      <c r="IH54" s="294"/>
      <c r="II54" s="294"/>
      <c r="IJ54" s="303"/>
      <c r="IK54" s="301"/>
      <c r="IL54" s="294"/>
      <c r="IM54" s="294"/>
      <c r="IN54" s="294"/>
      <c r="IO54" s="294"/>
      <c r="IP54" s="294"/>
      <c r="IQ54" s="294"/>
      <c r="IR54" s="294"/>
      <c r="IS54" s="294"/>
      <c r="IT54" s="294"/>
      <c r="IU54" s="294"/>
      <c r="IV54" s="303"/>
      <c r="IW54" s="301"/>
      <c r="IX54" s="294"/>
      <c r="IY54" s="294"/>
      <c r="IZ54" s="294"/>
      <c r="JA54" s="294"/>
      <c r="JB54" s="294"/>
      <c r="JC54" s="294"/>
      <c r="JD54" s="294"/>
      <c r="JE54" s="294"/>
      <c r="JF54" s="294"/>
      <c r="JG54" s="294"/>
      <c r="JH54" s="303"/>
      <c r="JI54" s="301"/>
      <c r="JJ54" s="294"/>
      <c r="JK54" s="294"/>
      <c r="JL54" s="294"/>
      <c r="JM54" s="294"/>
      <c r="JN54" s="294"/>
      <c r="JO54" s="294"/>
      <c r="JP54" s="294"/>
      <c r="JQ54" s="294"/>
      <c r="JR54" s="294"/>
      <c r="JS54" s="294"/>
      <c r="JT54" s="303"/>
      <c r="JU54" s="301"/>
      <c r="JV54" s="294"/>
      <c r="JW54" s="294"/>
      <c r="JX54" s="294"/>
      <c r="JY54" s="294"/>
      <c r="JZ54" s="294"/>
      <c r="KA54" s="294"/>
      <c r="KB54" s="294"/>
      <c r="KC54" s="294"/>
      <c r="KD54" s="294"/>
      <c r="KE54" s="294"/>
      <c r="KF54" s="303"/>
      <c r="KG54" s="301"/>
      <c r="KH54" s="294"/>
      <c r="KI54" s="294"/>
      <c r="KJ54" s="294"/>
      <c r="KK54" s="294"/>
      <c r="KL54" s="294"/>
      <c r="KM54" s="294"/>
      <c r="KN54" s="294"/>
      <c r="KO54" s="294"/>
      <c r="KP54" s="294"/>
      <c r="KQ54" s="294"/>
      <c r="KR54" s="303"/>
      <c r="KS54" s="301"/>
      <c r="KT54" s="294"/>
      <c r="KU54" s="294"/>
      <c r="KV54" s="294"/>
      <c r="KW54" s="294"/>
      <c r="KX54" s="294"/>
      <c r="KY54" s="294"/>
      <c r="KZ54" s="294"/>
      <c r="LA54" s="294"/>
      <c r="LB54" s="294"/>
      <c r="LC54" s="294"/>
      <c r="LD54" s="303"/>
      <c r="LE54" s="301"/>
      <c r="LF54" s="294"/>
      <c r="LG54" s="294"/>
      <c r="LH54" s="294"/>
      <c r="LI54" s="294"/>
      <c r="LJ54" s="294"/>
      <c r="LK54" s="294"/>
      <c r="LL54" s="294"/>
      <c r="LM54" s="294"/>
      <c r="LN54" s="294"/>
      <c r="LO54" s="294"/>
      <c r="LP54" s="303"/>
      <c r="LQ54" s="301"/>
      <c r="LR54" s="294"/>
      <c r="LS54" s="294"/>
      <c r="LT54" s="294"/>
      <c r="LU54" s="294"/>
      <c r="LV54" s="294"/>
      <c r="LW54" s="294"/>
      <c r="LX54" s="294"/>
      <c r="LY54" s="294"/>
      <c r="LZ54" s="294"/>
      <c r="MA54" s="294"/>
      <c r="MB54" s="303"/>
      <c r="MC54" s="301"/>
      <c r="MD54" s="294"/>
      <c r="ME54" s="294"/>
      <c r="MF54" s="294"/>
      <c r="MG54" s="294"/>
      <c r="MH54" s="294"/>
      <c r="MI54" s="294"/>
      <c r="MJ54" s="294"/>
      <c r="MK54" s="294"/>
      <c r="ML54" s="294"/>
      <c r="MM54" s="294"/>
      <c r="MN54" s="303"/>
      <c r="MO54" s="301"/>
      <c r="MP54" s="294"/>
      <c r="MQ54" s="294"/>
      <c r="MR54" s="294"/>
      <c r="MS54" s="294"/>
      <c r="MT54" s="294"/>
      <c r="MU54" s="294"/>
      <c r="MV54" s="294"/>
      <c r="MW54" s="294"/>
      <c r="MX54" s="294"/>
      <c r="MY54" s="294"/>
      <c r="MZ54" s="303"/>
      <c r="NA54" s="301"/>
      <c r="NB54" s="294"/>
      <c r="NC54" s="294"/>
      <c r="ND54" s="294"/>
      <c r="NE54" s="294"/>
      <c r="NF54" s="294"/>
      <c r="NG54" s="294"/>
      <c r="NH54" s="294"/>
      <c r="NI54" s="294"/>
      <c r="NJ54" s="294"/>
      <c r="NK54" s="294"/>
      <c r="NL54" s="303"/>
      <c r="NM54" s="301"/>
      <c r="NN54" s="294"/>
      <c r="NO54" s="294"/>
      <c r="NP54" s="294"/>
      <c r="NQ54" s="294"/>
      <c r="NR54" s="294"/>
      <c r="NS54" s="294"/>
      <c r="NT54" s="294"/>
      <c r="NU54" s="294"/>
      <c r="NV54" s="294"/>
      <c r="NW54" s="294"/>
      <c r="NX54" s="303"/>
      <c r="NY54" s="301"/>
      <c r="NZ54" s="294"/>
      <c r="OA54" s="294"/>
      <c r="OB54" s="294"/>
      <c r="OC54" s="294"/>
      <c r="OD54" s="294"/>
      <c r="OE54" s="294"/>
      <c r="OF54" s="294"/>
      <c r="OG54" s="294"/>
      <c r="OH54" s="294"/>
      <c r="OI54" s="294"/>
      <c r="OJ54" s="303"/>
      <c r="OK54" s="301"/>
      <c r="OL54" s="294"/>
      <c r="OM54" s="294"/>
      <c r="ON54" s="294"/>
      <c r="OO54" s="294"/>
      <c r="OP54" s="294"/>
      <c r="OQ54" s="294"/>
      <c r="OR54" s="294"/>
      <c r="OS54" s="294"/>
      <c r="OT54" s="294"/>
      <c r="OU54" s="294"/>
      <c r="OV54" s="303"/>
      <c r="OW54" s="301"/>
      <c r="OX54" s="294"/>
      <c r="OY54" s="294"/>
      <c r="OZ54" s="294"/>
      <c r="PA54" s="294"/>
      <c r="PB54" s="294"/>
      <c r="PC54" s="294"/>
      <c r="PD54" s="294"/>
      <c r="PE54" s="294"/>
      <c r="PF54" s="294"/>
      <c r="PG54" s="294"/>
      <c r="PH54" s="303"/>
      <c r="PI54" s="301"/>
    </row>
    <row r="55" spans="2:425">
      <c r="B55" s="55"/>
      <c r="D55" s="53" t="s">
        <v>137</v>
      </c>
      <c r="E55" s="165"/>
      <c r="F55" s="165"/>
      <c r="G55" s="165"/>
      <c r="H55" s="165"/>
      <c r="I55" s="165"/>
      <c r="J55" s="165"/>
      <c r="K55" s="165"/>
      <c r="L55" s="165"/>
      <c r="M55" s="165"/>
      <c r="N55" s="165"/>
      <c r="O55" s="165"/>
      <c r="P55" s="165"/>
      <c r="Q55" s="165"/>
      <c r="R55" s="165"/>
      <c r="S55" s="165"/>
      <c r="T55" s="165"/>
      <c r="U55" s="165"/>
      <c r="V55" s="165"/>
      <c r="W55" s="165"/>
      <c r="X55" s="165"/>
      <c r="Y55" s="165"/>
      <c r="Z55" s="165"/>
      <c r="AA55" s="165"/>
      <c r="AB55" s="165"/>
      <c r="AC55" s="165"/>
      <c r="AD55" s="166"/>
      <c r="AE55" s="166"/>
      <c r="AF55" s="166"/>
      <c r="AG55" s="166"/>
      <c r="AH55" s="166"/>
      <c r="AI55" s="166"/>
      <c r="AJ55" s="166"/>
      <c r="AK55" s="166"/>
      <c r="AL55" s="166"/>
      <c r="AM55" s="166"/>
      <c r="AN55" s="166"/>
      <c r="AO55" s="166"/>
      <c r="AP55" s="165"/>
      <c r="AQ55" s="165"/>
      <c r="AR55" s="165"/>
      <c r="AS55" s="165"/>
      <c r="AT55" s="165"/>
      <c r="AU55" s="165"/>
      <c r="AV55" s="165"/>
      <c r="AW55" s="165"/>
      <c r="AX55" s="165"/>
      <c r="AY55" s="165"/>
      <c r="AZ55" s="167"/>
      <c r="BA55" s="168"/>
      <c r="BB55" s="165"/>
      <c r="BC55" s="165"/>
      <c r="BD55" s="165"/>
      <c r="BE55" s="165"/>
      <c r="BF55" s="165"/>
      <c r="BG55" s="165"/>
      <c r="BH55" s="165"/>
      <c r="BI55" s="165"/>
      <c r="BJ55" s="165"/>
      <c r="BK55" s="165"/>
      <c r="BL55" s="167"/>
      <c r="BM55" s="168"/>
      <c r="BN55" s="165"/>
      <c r="BO55" s="165"/>
      <c r="BP55" s="165"/>
      <c r="BQ55" s="165"/>
      <c r="BR55" s="165"/>
      <c r="BS55" s="165"/>
      <c r="BT55" s="165"/>
      <c r="BU55" s="165"/>
      <c r="BV55" s="165"/>
      <c r="BW55" s="165"/>
      <c r="BX55" s="167"/>
      <c r="BY55" s="168"/>
      <c r="BZ55" s="165"/>
      <c r="CA55" s="165"/>
      <c r="CB55" s="165"/>
      <c r="CC55" s="165"/>
      <c r="CD55" s="165"/>
      <c r="CE55" s="165"/>
      <c r="CF55" s="165"/>
      <c r="CG55" s="165"/>
      <c r="CH55" s="165"/>
      <c r="CI55" s="165"/>
      <c r="CJ55" s="167"/>
      <c r="CK55" s="168"/>
      <c r="CL55" s="165"/>
      <c r="CM55" s="165"/>
      <c r="CN55" s="165"/>
      <c r="CO55" s="165"/>
      <c r="CP55" s="165"/>
      <c r="CQ55" s="165"/>
      <c r="CR55" s="165"/>
      <c r="CS55" s="165"/>
      <c r="CT55" s="165"/>
      <c r="CU55" s="165"/>
      <c r="CV55" s="167"/>
      <c r="CW55" s="168"/>
      <c r="CX55" s="165"/>
      <c r="CY55" s="165"/>
      <c r="CZ55" s="165"/>
      <c r="DA55" s="165"/>
      <c r="DB55" s="165"/>
      <c r="DC55" s="165"/>
      <c r="DD55" s="165"/>
      <c r="DE55" s="165"/>
      <c r="DF55" s="165"/>
      <c r="DG55" s="165"/>
      <c r="DH55" s="167"/>
      <c r="DI55" s="168"/>
      <c r="DJ55" s="165"/>
      <c r="DK55" s="165"/>
      <c r="DL55" s="165"/>
      <c r="DM55" s="165"/>
      <c r="DN55" s="165"/>
      <c r="DO55" s="165"/>
      <c r="DP55" s="165"/>
      <c r="DQ55" s="165"/>
      <c r="DR55" s="165"/>
      <c r="DS55" s="165"/>
      <c r="DT55" s="167"/>
      <c r="DU55" s="168"/>
      <c r="DV55" s="165"/>
      <c r="DW55" s="165"/>
      <c r="DX55" s="165"/>
      <c r="DY55" s="165"/>
      <c r="DZ55" s="165"/>
      <c r="EA55" s="165"/>
      <c r="EB55" s="165"/>
      <c r="EC55" s="165"/>
      <c r="ED55" s="165"/>
      <c r="EE55" s="165"/>
      <c r="EF55" s="167"/>
      <c r="EG55" s="168"/>
      <c r="EH55" s="165"/>
      <c r="EI55" s="165"/>
      <c r="EJ55" s="165"/>
      <c r="EK55" s="165"/>
      <c r="EL55" s="165"/>
      <c r="EM55" s="165"/>
      <c r="EN55" s="165"/>
      <c r="EO55" s="165"/>
      <c r="EP55" s="165"/>
      <c r="EQ55" s="165"/>
      <c r="ER55" s="167"/>
      <c r="ES55" s="168"/>
      <c r="ET55" s="165"/>
      <c r="EU55" s="165"/>
      <c r="EV55" s="165"/>
      <c r="EW55" s="165"/>
      <c r="EX55" s="165"/>
      <c r="EY55" s="165"/>
      <c r="EZ55" s="165"/>
      <c r="FA55" s="165"/>
      <c r="FB55" s="165"/>
      <c r="FC55" s="165"/>
      <c r="FD55" s="167"/>
      <c r="FE55" s="168"/>
      <c r="FF55" s="165"/>
      <c r="FG55" s="165"/>
      <c r="FH55" s="165"/>
      <c r="FI55" s="165"/>
      <c r="FJ55" s="165"/>
      <c r="FK55" s="165"/>
      <c r="FL55" s="165"/>
      <c r="FM55" s="165"/>
      <c r="FN55" s="165"/>
      <c r="FO55" s="165"/>
      <c r="FP55" s="167"/>
      <c r="FQ55" s="168"/>
      <c r="FR55" s="165"/>
      <c r="FS55" s="165"/>
      <c r="FT55" s="165"/>
      <c r="FU55" s="165"/>
      <c r="FV55" s="165"/>
      <c r="FW55" s="165"/>
      <c r="FX55" s="165"/>
      <c r="FY55" s="165"/>
      <c r="FZ55" s="165"/>
      <c r="GA55" s="165"/>
      <c r="GB55" s="167"/>
      <c r="GC55" s="168"/>
      <c r="GD55" s="165"/>
      <c r="GE55" s="165"/>
      <c r="GF55" s="165"/>
      <c r="GG55" s="165"/>
      <c r="GH55" s="165"/>
      <c r="GI55" s="165"/>
      <c r="GJ55" s="165"/>
      <c r="GK55" s="165"/>
      <c r="GL55" s="165"/>
      <c r="GM55" s="165"/>
      <c r="GN55" s="167"/>
      <c r="GO55" s="168"/>
      <c r="GP55" s="165"/>
      <c r="GQ55" s="165"/>
      <c r="GR55" s="165"/>
      <c r="GS55" s="165"/>
      <c r="GT55" s="165"/>
      <c r="GU55" s="165"/>
      <c r="GV55" s="165"/>
      <c r="GW55" s="165"/>
      <c r="GX55" s="165"/>
      <c r="GY55" s="165"/>
      <c r="GZ55" s="167"/>
      <c r="HA55" s="168"/>
      <c r="HB55" s="165"/>
      <c r="HC55" s="165"/>
      <c r="HD55" s="165"/>
      <c r="HE55" s="165"/>
      <c r="HF55" s="165"/>
      <c r="HG55" s="165"/>
      <c r="HH55" s="165"/>
      <c r="HI55" s="165"/>
      <c r="HJ55" s="165"/>
      <c r="HK55" s="165"/>
      <c r="HL55" s="167"/>
      <c r="HM55" s="168"/>
      <c r="HN55" s="165"/>
      <c r="HO55" s="165"/>
      <c r="HP55" s="165"/>
      <c r="HQ55" s="165"/>
      <c r="HR55" s="165"/>
      <c r="HS55" s="165"/>
      <c r="HT55" s="165"/>
      <c r="HU55" s="165"/>
      <c r="HV55" s="165"/>
      <c r="HW55" s="165"/>
      <c r="HX55" s="167"/>
      <c r="HY55" s="168"/>
      <c r="HZ55" s="165"/>
      <c r="IA55" s="165"/>
      <c r="IB55" s="165"/>
      <c r="IC55" s="165"/>
      <c r="ID55" s="165"/>
      <c r="IE55" s="165"/>
      <c r="IF55" s="165"/>
      <c r="IG55" s="165"/>
      <c r="IH55" s="165"/>
      <c r="II55" s="165"/>
      <c r="IJ55" s="167"/>
      <c r="IK55" s="168"/>
      <c r="IL55" s="165"/>
      <c r="IM55" s="165"/>
      <c r="IN55" s="165"/>
      <c r="IO55" s="165"/>
      <c r="IP55" s="165"/>
      <c r="IQ55" s="165"/>
      <c r="IR55" s="165"/>
      <c r="IS55" s="165"/>
      <c r="IT55" s="165"/>
      <c r="IU55" s="165"/>
      <c r="IV55" s="167"/>
      <c r="IW55" s="168"/>
      <c r="IX55" s="165"/>
      <c r="IY55" s="165"/>
      <c r="IZ55" s="165"/>
      <c r="JA55" s="165"/>
      <c r="JB55" s="165"/>
      <c r="JC55" s="165"/>
      <c r="JD55" s="165"/>
      <c r="JE55" s="165"/>
      <c r="JF55" s="165"/>
      <c r="JG55" s="165"/>
      <c r="JH55" s="167"/>
      <c r="JI55" s="168"/>
      <c r="JJ55" s="165"/>
      <c r="JK55" s="165"/>
      <c r="JL55" s="165"/>
      <c r="JM55" s="165"/>
      <c r="JN55" s="165"/>
      <c r="JO55" s="165"/>
      <c r="JP55" s="165"/>
      <c r="JQ55" s="165"/>
      <c r="JR55" s="165"/>
      <c r="JS55" s="165"/>
      <c r="JT55" s="167"/>
      <c r="JU55" s="168"/>
      <c r="JV55" s="165"/>
      <c r="JW55" s="165"/>
      <c r="JX55" s="165"/>
      <c r="JY55" s="165"/>
      <c r="JZ55" s="165"/>
      <c r="KA55" s="165"/>
      <c r="KB55" s="165"/>
      <c r="KC55" s="165"/>
      <c r="KD55" s="165"/>
      <c r="KE55" s="165"/>
      <c r="KF55" s="167"/>
      <c r="KG55" s="168"/>
      <c r="KH55" s="165"/>
      <c r="KI55" s="165"/>
      <c r="KJ55" s="165"/>
      <c r="KK55" s="165"/>
      <c r="KL55" s="165"/>
      <c r="KM55" s="165"/>
      <c r="KN55" s="165"/>
      <c r="KO55" s="165"/>
      <c r="KP55" s="165"/>
      <c r="KQ55" s="165"/>
      <c r="KR55" s="167"/>
      <c r="KS55" s="168"/>
      <c r="KT55" s="165"/>
      <c r="KU55" s="165"/>
      <c r="KV55" s="165"/>
      <c r="KW55" s="165"/>
      <c r="KX55" s="165"/>
      <c r="KY55" s="165"/>
      <c r="KZ55" s="165"/>
      <c r="LA55" s="165"/>
      <c r="LB55" s="165"/>
      <c r="LC55" s="165"/>
      <c r="LD55" s="167"/>
      <c r="LE55" s="168"/>
      <c r="LF55" s="165"/>
      <c r="LG55" s="165"/>
      <c r="LH55" s="165"/>
      <c r="LI55" s="165"/>
      <c r="LJ55" s="165"/>
      <c r="LK55" s="165"/>
      <c r="LL55" s="165"/>
      <c r="LM55" s="165"/>
      <c r="LN55" s="165"/>
      <c r="LO55" s="165"/>
      <c r="LP55" s="167"/>
      <c r="LQ55" s="168"/>
      <c r="LR55" s="165"/>
      <c r="LS55" s="165"/>
      <c r="LT55" s="165"/>
      <c r="LU55" s="165"/>
      <c r="LV55" s="165"/>
      <c r="LW55" s="165"/>
      <c r="LX55" s="165"/>
      <c r="LY55" s="165"/>
      <c r="LZ55" s="165"/>
      <c r="MA55" s="165"/>
      <c r="MB55" s="167"/>
      <c r="MC55" s="168"/>
      <c r="MD55" s="165"/>
      <c r="ME55" s="165"/>
      <c r="MF55" s="165"/>
      <c r="MG55" s="165"/>
      <c r="MH55" s="165"/>
      <c r="MI55" s="165"/>
      <c r="MJ55" s="165"/>
      <c r="MK55" s="165"/>
      <c r="ML55" s="165"/>
      <c r="MM55" s="165"/>
      <c r="MN55" s="167"/>
      <c r="MO55" s="168"/>
      <c r="MP55" s="165"/>
      <c r="MQ55" s="165"/>
      <c r="MR55" s="165"/>
      <c r="MS55" s="165"/>
      <c r="MT55" s="165"/>
      <c r="MU55" s="165"/>
      <c r="MV55" s="165"/>
      <c r="MW55" s="165"/>
      <c r="MX55" s="165"/>
      <c r="MY55" s="165"/>
      <c r="MZ55" s="167"/>
      <c r="NA55" s="168"/>
      <c r="NB55" s="165"/>
      <c r="NC55" s="165"/>
      <c r="ND55" s="165"/>
      <c r="NE55" s="165"/>
      <c r="NF55" s="165"/>
      <c r="NG55" s="165"/>
      <c r="NH55" s="165"/>
      <c r="NI55" s="165"/>
      <c r="NJ55" s="165"/>
      <c r="NK55" s="165"/>
      <c r="NL55" s="167"/>
      <c r="NM55" s="168"/>
      <c r="NN55" s="165"/>
      <c r="NO55" s="165"/>
      <c r="NP55" s="165"/>
      <c r="NQ55" s="165"/>
      <c r="NR55" s="165"/>
      <c r="NS55" s="165"/>
      <c r="NT55" s="165"/>
      <c r="NU55" s="165"/>
      <c r="NV55" s="165"/>
      <c r="NW55" s="165"/>
      <c r="NX55" s="167"/>
      <c r="NY55" s="168"/>
      <c r="NZ55" s="165"/>
      <c r="OA55" s="165"/>
      <c r="OB55" s="165"/>
      <c r="OC55" s="165"/>
      <c r="OD55" s="165"/>
      <c r="OE55" s="165"/>
      <c r="OF55" s="165"/>
      <c r="OG55" s="165"/>
      <c r="OH55" s="165"/>
      <c r="OI55" s="165"/>
      <c r="OJ55" s="167"/>
      <c r="OK55" s="168"/>
      <c r="OL55" s="165"/>
      <c r="OM55" s="165"/>
      <c r="ON55" s="165"/>
      <c r="OO55" s="165"/>
      <c r="OP55" s="165"/>
      <c r="OQ55" s="165"/>
      <c r="OR55" s="165"/>
      <c r="OS55" s="165"/>
      <c r="OT55" s="165"/>
      <c r="OU55" s="165"/>
      <c r="OV55" s="167"/>
      <c r="OW55" s="168"/>
      <c r="OX55" s="165"/>
      <c r="OY55" s="165"/>
      <c r="OZ55" s="165"/>
      <c r="PA55" s="165"/>
      <c r="PB55" s="165"/>
      <c r="PC55" s="165"/>
      <c r="PD55" s="165"/>
      <c r="PE55" s="165"/>
      <c r="PF55" s="165"/>
      <c r="PG55" s="165"/>
      <c r="PH55" s="167"/>
      <c r="PI55" s="168"/>
    </row>
    <row r="56" spans="2:425" hidden="1">
      <c r="D56" s="169"/>
      <c r="E56" s="170"/>
      <c r="F56" s="63"/>
      <c r="G56" s="64"/>
      <c r="H56" s="385"/>
      <c r="I56" s="170"/>
      <c r="J56" s="170"/>
      <c r="K56" s="170"/>
      <c r="L56" s="170"/>
      <c r="M56" s="170"/>
      <c r="N56" s="170"/>
      <c r="O56" s="170"/>
      <c r="P56" s="170"/>
      <c r="Q56" s="170"/>
      <c r="R56" s="170"/>
      <c r="S56" s="170"/>
      <c r="T56" s="170"/>
      <c r="U56" s="170"/>
      <c r="V56" s="170"/>
      <c r="W56" s="170"/>
      <c r="X56" s="170"/>
      <c r="Y56" s="170"/>
      <c r="Z56" s="170"/>
      <c r="AA56" s="170"/>
      <c r="AB56" s="170"/>
      <c r="AC56" s="170"/>
      <c r="AD56" s="171"/>
      <c r="AE56" s="171"/>
      <c r="AF56" s="171"/>
      <c r="AG56" s="171"/>
      <c r="AH56" s="171"/>
      <c r="AI56" s="171"/>
      <c r="AJ56" s="171"/>
      <c r="AK56" s="171"/>
      <c r="AL56" s="171"/>
      <c r="AM56" s="171"/>
      <c r="AN56" s="171"/>
      <c r="AO56" s="171"/>
      <c r="AP56" s="170"/>
      <c r="AQ56" s="170"/>
      <c r="AR56" s="170"/>
      <c r="AS56" s="170"/>
      <c r="AT56" s="170"/>
      <c r="AU56" s="170"/>
      <c r="AV56" s="170"/>
      <c r="AW56" s="170"/>
      <c r="AX56" s="170"/>
      <c r="AY56" s="170"/>
      <c r="AZ56" s="170"/>
      <c r="BA56" s="168"/>
      <c r="BB56" s="170"/>
      <c r="BC56" s="170"/>
      <c r="BD56" s="170"/>
      <c r="BE56" s="170"/>
      <c r="BF56" s="170"/>
      <c r="BG56" s="170"/>
      <c r="BH56" s="170"/>
      <c r="BI56" s="170"/>
      <c r="BJ56" s="170"/>
      <c r="BK56" s="170"/>
      <c r="BL56" s="170"/>
      <c r="BM56" s="168"/>
      <c r="BN56" s="170"/>
      <c r="BO56" s="170"/>
      <c r="BP56" s="170"/>
      <c r="BQ56" s="170"/>
      <c r="BR56" s="170"/>
      <c r="BS56" s="170"/>
      <c r="BT56" s="170"/>
      <c r="BU56" s="170"/>
      <c r="BV56" s="170"/>
      <c r="BW56" s="170"/>
      <c r="BX56" s="170"/>
      <c r="BY56" s="168"/>
      <c r="BZ56" s="170"/>
      <c r="CA56" s="170"/>
      <c r="CB56" s="170"/>
      <c r="CC56" s="170"/>
      <c r="CD56" s="170"/>
      <c r="CE56" s="170"/>
      <c r="CF56" s="170"/>
      <c r="CG56" s="170"/>
      <c r="CH56" s="170"/>
      <c r="CI56" s="170"/>
      <c r="CJ56" s="170"/>
      <c r="CK56" s="168"/>
      <c r="CL56" s="170"/>
      <c r="CM56" s="170"/>
      <c r="CN56" s="170"/>
      <c r="CO56" s="170"/>
      <c r="CP56" s="170"/>
      <c r="CQ56" s="170"/>
      <c r="CR56" s="170"/>
      <c r="CS56" s="170"/>
      <c r="CT56" s="170"/>
      <c r="CU56" s="170"/>
      <c r="CV56" s="170"/>
      <c r="CW56" s="168"/>
      <c r="CX56" s="170"/>
      <c r="CY56" s="170"/>
      <c r="CZ56" s="170"/>
      <c r="DA56" s="170"/>
      <c r="DB56" s="170"/>
      <c r="DC56" s="170"/>
      <c r="DD56" s="170"/>
      <c r="DE56" s="170"/>
      <c r="DF56" s="170"/>
      <c r="DG56" s="170"/>
      <c r="DH56" s="170"/>
      <c r="DI56" s="168"/>
      <c r="DJ56" s="170"/>
      <c r="DK56" s="170"/>
      <c r="DL56" s="170"/>
      <c r="DM56" s="170"/>
      <c r="DN56" s="170"/>
      <c r="DO56" s="170"/>
      <c r="DP56" s="170"/>
      <c r="DQ56" s="170"/>
      <c r="DR56" s="170"/>
      <c r="DS56" s="170"/>
      <c r="DT56" s="170"/>
      <c r="DU56" s="168"/>
      <c r="DV56" s="170"/>
      <c r="DW56" s="170"/>
      <c r="DX56" s="170"/>
      <c r="DY56" s="170"/>
      <c r="DZ56" s="170"/>
      <c r="EA56" s="170"/>
      <c r="EB56" s="170"/>
      <c r="EC56" s="170"/>
      <c r="ED56" s="170"/>
      <c r="EE56" s="170"/>
      <c r="EF56" s="170"/>
      <c r="EG56" s="168"/>
      <c r="EH56" s="170"/>
      <c r="EI56" s="170"/>
      <c r="EJ56" s="170"/>
      <c r="EK56" s="170"/>
      <c r="EL56" s="170"/>
      <c r="EM56" s="170"/>
      <c r="EN56" s="170"/>
      <c r="EO56" s="170"/>
      <c r="EP56" s="170"/>
      <c r="EQ56" s="170"/>
      <c r="ER56" s="170"/>
      <c r="ES56" s="168"/>
      <c r="ET56" s="170"/>
      <c r="EU56" s="170"/>
      <c r="EV56" s="170"/>
      <c r="EW56" s="170"/>
      <c r="EX56" s="170"/>
      <c r="EY56" s="170"/>
      <c r="EZ56" s="170"/>
      <c r="FA56" s="170"/>
      <c r="FB56" s="170"/>
      <c r="FC56" s="170"/>
      <c r="FD56" s="170"/>
      <c r="FE56" s="168"/>
      <c r="FF56" s="170"/>
      <c r="FG56" s="170"/>
      <c r="FH56" s="170"/>
      <c r="FI56" s="170"/>
      <c r="FJ56" s="170"/>
      <c r="FK56" s="170"/>
      <c r="FL56" s="170"/>
      <c r="FM56" s="170"/>
      <c r="FN56" s="170"/>
      <c r="FO56" s="170"/>
      <c r="FP56" s="170"/>
      <c r="FQ56" s="168"/>
      <c r="FR56" s="170"/>
      <c r="FS56" s="170"/>
      <c r="FT56" s="170"/>
      <c r="FU56" s="170"/>
      <c r="FV56" s="170"/>
      <c r="FW56" s="170"/>
      <c r="FX56" s="170"/>
      <c r="FY56" s="170"/>
      <c r="FZ56" s="170"/>
      <c r="GA56" s="170"/>
      <c r="GB56" s="170"/>
      <c r="GC56" s="168"/>
      <c r="GD56" s="170"/>
      <c r="GE56" s="170"/>
      <c r="GF56" s="170"/>
      <c r="GG56" s="170"/>
      <c r="GH56" s="170"/>
      <c r="GI56" s="170"/>
      <c r="GJ56" s="170"/>
      <c r="GK56" s="170"/>
      <c r="GL56" s="170"/>
      <c r="GM56" s="170"/>
      <c r="GN56" s="170"/>
      <c r="GO56" s="168"/>
      <c r="GP56" s="170"/>
      <c r="GQ56" s="170"/>
      <c r="GR56" s="170"/>
      <c r="GS56" s="170"/>
      <c r="GT56" s="170"/>
      <c r="GU56" s="170"/>
      <c r="GV56" s="170"/>
      <c r="GW56" s="170"/>
      <c r="GX56" s="170"/>
      <c r="GY56" s="170"/>
      <c r="GZ56" s="170"/>
      <c r="HA56" s="168"/>
      <c r="HB56" s="170"/>
      <c r="HC56" s="170"/>
      <c r="HD56" s="170"/>
      <c r="HE56" s="170"/>
      <c r="HF56" s="170"/>
      <c r="HG56" s="170"/>
      <c r="HH56" s="170"/>
      <c r="HI56" s="170"/>
      <c r="HJ56" s="170"/>
      <c r="HK56" s="170"/>
      <c r="HL56" s="170"/>
      <c r="HM56" s="168"/>
      <c r="HN56" s="170"/>
      <c r="HO56" s="170"/>
      <c r="HP56" s="170"/>
      <c r="HQ56" s="170"/>
      <c r="HR56" s="170"/>
      <c r="HS56" s="170"/>
      <c r="HT56" s="170"/>
      <c r="HU56" s="170"/>
      <c r="HV56" s="170"/>
      <c r="HW56" s="170"/>
      <c r="HX56" s="170"/>
      <c r="HY56" s="168"/>
      <c r="HZ56" s="170"/>
      <c r="IA56" s="170"/>
      <c r="IB56" s="170"/>
      <c r="IC56" s="170"/>
      <c r="ID56" s="170"/>
      <c r="IE56" s="170"/>
      <c r="IF56" s="170"/>
      <c r="IG56" s="170"/>
      <c r="IH56" s="170"/>
      <c r="II56" s="170"/>
      <c r="IJ56" s="170"/>
      <c r="IK56" s="168"/>
      <c r="IL56" s="170"/>
      <c r="IM56" s="170"/>
      <c r="IN56" s="170"/>
      <c r="IO56" s="170"/>
      <c r="IP56" s="170"/>
      <c r="IQ56" s="170"/>
      <c r="IR56" s="170"/>
      <c r="IS56" s="170"/>
      <c r="IT56" s="170"/>
      <c r="IU56" s="170"/>
      <c r="IV56" s="170"/>
      <c r="IW56" s="168"/>
      <c r="IX56" s="170"/>
      <c r="IY56" s="170"/>
      <c r="IZ56" s="170"/>
      <c r="JA56" s="170"/>
      <c r="JB56" s="170"/>
      <c r="JC56" s="170"/>
      <c r="JD56" s="170"/>
      <c r="JE56" s="170"/>
      <c r="JF56" s="170"/>
      <c r="JG56" s="170"/>
      <c r="JH56" s="170"/>
      <c r="JI56" s="168"/>
      <c r="JJ56" s="170"/>
      <c r="JK56" s="170"/>
      <c r="JL56" s="170"/>
      <c r="JM56" s="170"/>
      <c r="JN56" s="170"/>
      <c r="JO56" s="170"/>
      <c r="JP56" s="170"/>
      <c r="JQ56" s="170"/>
      <c r="JR56" s="170"/>
      <c r="JS56" s="170"/>
      <c r="JT56" s="170"/>
      <c r="JU56" s="168"/>
      <c r="JV56" s="170"/>
      <c r="JW56" s="170"/>
      <c r="JX56" s="170"/>
      <c r="JY56" s="170"/>
      <c r="JZ56" s="170"/>
      <c r="KA56" s="170"/>
      <c r="KB56" s="170"/>
      <c r="KC56" s="170"/>
      <c r="KD56" s="170"/>
      <c r="KE56" s="170"/>
      <c r="KF56" s="170"/>
      <c r="KG56" s="168"/>
      <c r="KH56" s="170"/>
      <c r="KI56" s="170"/>
      <c r="KJ56" s="170"/>
      <c r="KK56" s="170"/>
      <c r="KL56" s="170"/>
      <c r="KM56" s="170"/>
      <c r="KN56" s="170"/>
      <c r="KO56" s="170"/>
      <c r="KP56" s="170"/>
      <c r="KQ56" s="170"/>
      <c r="KR56" s="170"/>
      <c r="KS56" s="168"/>
      <c r="KT56" s="170"/>
      <c r="KU56" s="170"/>
      <c r="KV56" s="170"/>
      <c r="KW56" s="170"/>
      <c r="KX56" s="170"/>
      <c r="KY56" s="170"/>
      <c r="KZ56" s="170"/>
      <c r="LA56" s="170"/>
      <c r="LB56" s="170"/>
      <c r="LC56" s="170"/>
      <c r="LD56" s="170"/>
      <c r="LE56" s="168"/>
      <c r="LF56" s="170"/>
      <c r="LG56" s="170"/>
      <c r="LH56" s="170"/>
      <c r="LI56" s="170"/>
      <c r="LJ56" s="170"/>
      <c r="LK56" s="170"/>
      <c r="LL56" s="170"/>
      <c r="LM56" s="170"/>
      <c r="LN56" s="170"/>
      <c r="LO56" s="170"/>
      <c r="LP56" s="170"/>
      <c r="LQ56" s="168"/>
      <c r="LR56" s="170"/>
      <c r="LS56" s="170"/>
      <c r="LT56" s="170"/>
      <c r="LU56" s="170"/>
      <c r="LV56" s="170"/>
      <c r="LW56" s="170"/>
      <c r="LX56" s="170"/>
      <c r="LY56" s="170"/>
      <c r="LZ56" s="170"/>
      <c r="MA56" s="170"/>
      <c r="MB56" s="170"/>
      <c r="MC56" s="168"/>
      <c r="MD56" s="170"/>
      <c r="ME56" s="170"/>
      <c r="MF56" s="170"/>
      <c r="MG56" s="170"/>
      <c r="MH56" s="170"/>
      <c r="MI56" s="170"/>
      <c r="MJ56" s="170"/>
      <c r="MK56" s="170"/>
      <c r="ML56" s="170"/>
      <c r="MM56" s="170"/>
      <c r="MN56" s="170"/>
      <c r="MO56" s="168"/>
      <c r="MP56" s="170"/>
      <c r="MQ56" s="170"/>
      <c r="MR56" s="170"/>
      <c r="MS56" s="170"/>
      <c r="MT56" s="170"/>
      <c r="MU56" s="170"/>
      <c r="MV56" s="170"/>
      <c r="MW56" s="170"/>
      <c r="MX56" s="170"/>
      <c r="MY56" s="170"/>
      <c r="MZ56" s="170"/>
      <c r="NA56" s="168"/>
      <c r="NB56" s="170"/>
      <c r="NC56" s="170"/>
      <c r="ND56" s="170"/>
      <c r="NE56" s="170"/>
      <c r="NF56" s="170"/>
      <c r="NG56" s="170"/>
      <c r="NH56" s="170"/>
      <c r="NI56" s="170"/>
      <c r="NJ56" s="170"/>
      <c r="NK56" s="170"/>
      <c r="NL56" s="170"/>
      <c r="NM56" s="168"/>
      <c r="NN56" s="170"/>
      <c r="NO56" s="170"/>
      <c r="NP56" s="170"/>
      <c r="NQ56" s="170"/>
      <c r="NR56" s="170"/>
      <c r="NS56" s="170"/>
      <c r="NT56" s="170"/>
      <c r="NU56" s="170"/>
      <c r="NV56" s="170"/>
      <c r="NW56" s="170"/>
      <c r="NX56" s="170"/>
      <c r="NY56" s="168"/>
      <c r="NZ56" s="170"/>
      <c r="OA56" s="170"/>
      <c r="OB56" s="170"/>
      <c r="OC56" s="170"/>
      <c r="OD56" s="170"/>
      <c r="OE56" s="170"/>
      <c r="OF56" s="170"/>
      <c r="OG56" s="170"/>
      <c r="OH56" s="170"/>
      <c r="OI56" s="170"/>
      <c r="OJ56" s="170"/>
      <c r="OK56" s="168"/>
      <c r="OL56" s="170"/>
      <c r="OM56" s="170"/>
      <c r="ON56" s="170"/>
      <c r="OO56" s="170"/>
      <c r="OP56" s="170"/>
      <c r="OQ56" s="170"/>
      <c r="OR56" s="170"/>
      <c r="OS56" s="170"/>
      <c r="OT56" s="170"/>
      <c r="OU56" s="170"/>
      <c r="OV56" s="170"/>
      <c r="OW56" s="168"/>
      <c r="OX56" s="170"/>
      <c r="OY56" s="170"/>
      <c r="OZ56" s="170"/>
      <c r="PA56" s="170"/>
      <c r="PB56" s="170"/>
      <c r="PC56" s="170"/>
      <c r="PD56" s="170"/>
      <c r="PE56" s="170"/>
      <c r="PF56" s="170"/>
      <c r="PG56" s="170"/>
      <c r="PH56" s="170"/>
      <c r="PI56" s="168"/>
    </row>
    <row r="57" spans="2:425" hidden="1">
      <c r="B57" s="101"/>
      <c r="C57" s="101"/>
      <c r="D57" s="176"/>
      <c r="E57" s="180"/>
      <c r="F57" s="99"/>
      <c r="G57" s="99"/>
      <c r="H57" s="99"/>
      <c r="I57" s="180"/>
      <c r="J57" s="180"/>
      <c r="K57" s="180"/>
      <c r="L57" s="180"/>
      <c r="M57" s="180"/>
      <c r="N57" s="180"/>
      <c r="O57" s="180"/>
      <c r="P57" s="180"/>
      <c r="Q57" s="180"/>
      <c r="R57" s="180"/>
      <c r="S57" s="180"/>
      <c r="T57" s="180"/>
      <c r="U57" s="180"/>
      <c r="V57" s="180"/>
      <c r="W57" s="180"/>
      <c r="X57" s="180"/>
      <c r="Y57" s="180"/>
      <c r="Z57" s="180"/>
      <c r="AA57" s="180"/>
      <c r="AB57" s="180"/>
      <c r="AC57" s="180"/>
      <c r="AD57" s="181"/>
      <c r="AE57" s="181"/>
      <c r="AF57" s="181"/>
      <c r="AG57" s="181"/>
      <c r="AH57" s="181"/>
      <c r="AI57" s="181"/>
      <c r="AJ57" s="181"/>
      <c r="AK57" s="181"/>
      <c r="AL57" s="181"/>
      <c r="AM57" s="181"/>
      <c r="AN57" s="181"/>
      <c r="AO57" s="181"/>
      <c r="AP57" s="180"/>
      <c r="AQ57" s="180"/>
      <c r="AR57" s="180"/>
      <c r="AS57" s="180"/>
      <c r="AT57" s="180"/>
      <c r="AU57" s="180"/>
      <c r="AV57" s="180"/>
      <c r="AW57" s="180"/>
      <c r="AX57" s="180"/>
      <c r="AY57" s="180"/>
      <c r="AZ57" s="180"/>
      <c r="BA57" s="100"/>
      <c r="BB57" s="180"/>
      <c r="BC57" s="180"/>
      <c r="BD57" s="180"/>
      <c r="BE57" s="180"/>
      <c r="BF57" s="180"/>
      <c r="BG57" s="180"/>
      <c r="BH57" s="180"/>
      <c r="BI57" s="180"/>
      <c r="BJ57" s="180"/>
      <c r="BK57" s="180"/>
      <c r="BL57" s="180"/>
      <c r="BM57" s="100"/>
      <c r="BN57" s="180"/>
      <c r="BO57" s="180"/>
      <c r="BP57" s="180"/>
      <c r="BQ57" s="180"/>
      <c r="BR57" s="180"/>
      <c r="BS57" s="180"/>
      <c r="BT57" s="180"/>
      <c r="BU57" s="180"/>
      <c r="BV57" s="180"/>
      <c r="BW57" s="180"/>
      <c r="BX57" s="180"/>
      <c r="BY57" s="100"/>
      <c r="BZ57" s="180"/>
      <c r="CA57" s="180"/>
      <c r="CB57" s="180"/>
      <c r="CC57" s="180"/>
      <c r="CD57" s="180"/>
      <c r="CE57" s="180"/>
      <c r="CF57" s="180"/>
      <c r="CG57" s="180"/>
      <c r="CH57" s="180"/>
      <c r="CI57" s="180"/>
      <c r="CJ57" s="180"/>
      <c r="CK57" s="100"/>
      <c r="CL57" s="180"/>
      <c r="CM57" s="180"/>
      <c r="CN57" s="180"/>
      <c r="CO57" s="180"/>
      <c r="CP57" s="180"/>
      <c r="CQ57" s="180"/>
      <c r="CR57" s="180"/>
      <c r="CS57" s="180"/>
      <c r="CT57" s="180"/>
      <c r="CU57" s="180"/>
      <c r="CV57" s="180"/>
      <c r="CW57" s="100"/>
      <c r="CX57" s="180"/>
      <c r="CY57" s="180"/>
      <c r="CZ57" s="180"/>
      <c r="DA57" s="180"/>
      <c r="DB57" s="180"/>
      <c r="DC57" s="180"/>
      <c r="DD57" s="180"/>
      <c r="DE57" s="180"/>
      <c r="DF57" s="180"/>
      <c r="DG57" s="180"/>
      <c r="DH57" s="180"/>
      <c r="DI57" s="100"/>
      <c r="DJ57" s="180"/>
      <c r="DK57" s="180"/>
      <c r="DL57" s="180"/>
      <c r="DM57" s="180"/>
      <c r="DN57" s="180"/>
      <c r="DO57" s="180"/>
      <c r="DP57" s="180"/>
      <c r="DQ57" s="180"/>
      <c r="DR57" s="180"/>
      <c r="DS57" s="180"/>
      <c r="DT57" s="180"/>
      <c r="DU57" s="100"/>
      <c r="DV57" s="180"/>
      <c r="DW57" s="180"/>
      <c r="DX57" s="180"/>
      <c r="DY57" s="180"/>
      <c r="DZ57" s="180"/>
      <c r="EA57" s="180"/>
      <c r="EB57" s="180"/>
      <c r="EC57" s="180"/>
      <c r="ED57" s="180"/>
      <c r="EE57" s="180"/>
      <c r="EF57" s="180"/>
      <c r="EG57" s="100"/>
      <c r="EH57" s="180"/>
      <c r="EI57" s="180"/>
      <c r="EJ57" s="180"/>
      <c r="EK57" s="180"/>
      <c r="EL57" s="180"/>
      <c r="EM57" s="180"/>
      <c r="EN57" s="180"/>
      <c r="EO57" s="180"/>
      <c r="EP57" s="180"/>
      <c r="EQ57" s="180"/>
      <c r="ER57" s="180"/>
      <c r="ES57" s="100"/>
      <c r="ET57" s="180"/>
      <c r="EU57" s="180"/>
      <c r="EV57" s="180"/>
      <c r="EW57" s="180"/>
      <c r="EX57" s="180"/>
      <c r="EY57" s="180"/>
      <c r="EZ57" s="180"/>
      <c r="FA57" s="180"/>
      <c r="FB57" s="180"/>
      <c r="FC57" s="180"/>
      <c r="FD57" s="180"/>
      <c r="FE57" s="100"/>
      <c r="FF57" s="180"/>
      <c r="FG57" s="180"/>
      <c r="FH57" s="180"/>
      <c r="FI57" s="180"/>
      <c r="FJ57" s="180"/>
      <c r="FK57" s="180"/>
      <c r="FL57" s="180"/>
      <c r="FM57" s="180"/>
      <c r="FN57" s="180"/>
      <c r="FO57" s="180"/>
      <c r="FP57" s="180"/>
      <c r="FQ57" s="100"/>
      <c r="FR57" s="180"/>
      <c r="FS57" s="180"/>
      <c r="FT57" s="180"/>
      <c r="FU57" s="180"/>
      <c r="FV57" s="180"/>
      <c r="FW57" s="180"/>
      <c r="FX57" s="180"/>
      <c r="FY57" s="180"/>
      <c r="FZ57" s="180"/>
      <c r="GA57" s="180"/>
      <c r="GB57" s="180"/>
      <c r="GC57" s="100"/>
      <c r="GD57" s="180"/>
      <c r="GE57" s="180"/>
      <c r="GF57" s="180"/>
      <c r="GG57" s="180"/>
      <c r="GH57" s="180"/>
      <c r="GI57" s="180"/>
      <c r="GJ57" s="180"/>
      <c r="GK57" s="180"/>
      <c r="GL57" s="180"/>
      <c r="GM57" s="180"/>
      <c r="GN57" s="180"/>
      <c r="GO57" s="100"/>
      <c r="GP57" s="180"/>
      <c r="GQ57" s="180"/>
      <c r="GR57" s="180"/>
      <c r="GS57" s="180"/>
      <c r="GT57" s="180"/>
      <c r="GU57" s="180"/>
      <c r="GV57" s="180"/>
      <c r="GW57" s="180"/>
      <c r="GX57" s="180"/>
      <c r="GY57" s="180"/>
      <c r="GZ57" s="180"/>
      <c r="HA57" s="100"/>
      <c r="HB57" s="180"/>
      <c r="HC57" s="180"/>
      <c r="HD57" s="180"/>
      <c r="HE57" s="180"/>
      <c r="HF57" s="180"/>
      <c r="HG57" s="180"/>
      <c r="HH57" s="180"/>
      <c r="HI57" s="180"/>
      <c r="HJ57" s="180"/>
      <c r="HK57" s="180"/>
      <c r="HL57" s="180"/>
      <c r="HM57" s="100"/>
      <c r="HN57" s="180"/>
      <c r="HO57" s="180"/>
      <c r="HP57" s="180"/>
      <c r="HQ57" s="180"/>
      <c r="HR57" s="180"/>
      <c r="HS57" s="180"/>
      <c r="HT57" s="180"/>
      <c r="HU57" s="180"/>
      <c r="HV57" s="180"/>
      <c r="HW57" s="180"/>
      <c r="HX57" s="180"/>
      <c r="HY57" s="100"/>
      <c r="HZ57" s="180"/>
      <c r="IA57" s="180"/>
      <c r="IB57" s="180"/>
      <c r="IC57" s="180"/>
      <c r="ID57" s="180"/>
      <c r="IE57" s="180"/>
      <c r="IF57" s="180"/>
      <c r="IG57" s="180"/>
      <c r="IH57" s="180"/>
      <c r="II57" s="180"/>
      <c r="IJ57" s="180"/>
      <c r="IK57" s="100"/>
      <c r="IL57" s="180"/>
      <c r="IM57" s="180"/>
      <c r="IN57" s="180"/>
      <c r="IO57" s="180"/>
      <c r="IP57" s="180"/>
      <c r="IQ57" s="180"/>
      <c r="IR57" s="180"/>
      <c r="IS57" s="180"/>
      <c r="IT57" s="180"/>
      <c r="IU57" s="180"/>
      <c r="IV57" s="180"/>
      <c r="IW57" s="100"/>
      <c r="IX57" s="180"/>
      <c r="IY57" s="180"/>
      <c r="IZ57" s="180"/>
      <c r="JA57" s="180"/>
      <c r="JB57" s="180"/>
      <c r="JC57" s="180"/>
      <c r="JD57" s="180"/>
      <c r="JE57" s="180"/>
      <c r="JF57" s="180"/>
      <c r="JG57" s="180"/>
      <c r="JH57" s="180"/>
      <c r="JI57" s="100"/>
      <c r="JJ57" s="180"/>
      <c r="JK57" s="180"/>
      <c r="JL57" s="180"/>
      <c r="JM57" s="180"/>
      <c r="JN57" s="180"/>
      <c r="JO57" s="180"/>
      <c r="JP57" s="180"/>
      <c r="JQ57" s="180"/>
      <c r="JR57" s="180"/>
      <c r="JS57" s="180"/>
      <c r="JT57" s="180"/>
      <c r="JU57" s="100"/>
      <c r="JV57" s="180"/>
      <c r="JW57" s="180"/>
      <c r="JX57" s="180"/>
      <c r="JY57" s="180"/>
      <c r="JZ57" s="180"/>
      <c r="KA57" s="180"/>
      <c r="KB57" s="180"/>
      <c r="KC57" s="180"/>
      <c r="KD57" s="180"/>
      <c r="KE57" s="180"/>
      <c r="KF57" s="180"/>
      <c r="KG57" s="100"/>
      <c r="KH57" s="180"/>
      <c r="KI57" s="180"/>
      <c r="KJ57" s="180"/>
      <c r="KK57" s="180"/>
      <c r="KL57" s="180"/>
      <c r="KM57" s="180"/>
      <c r="KN57" s="180"/>
      <c r="KO57" s="180"/>
      <c r="KP57" s="180"/>
      <c r="KQ57" s="180"/>
      <c r="KR57" s="180"/>
      <c r="KS57" s="100"/>
      <c r="KT57" s="180"/>
      <c r="KU57" s="180"/>
      <c r="KV57" s="180"/>
      <c r="KW57" s="180"/>
      <c r="KX57" s="180"/>
      <c r="KY57" s="180"/>
      <c r="KZ57" s="180"/>
      <c r="LA57" s="180"/>
      <c r="LB57" s="180"/>
      <c r="LC57" s="180"/>
      <c r="LD57" s="180"/>
      <c r="LE57" s="100"/>
      <c r="LF57" s="180"/>
      <c r="LG57" s="180"/>
      <c r="LH57" s="180"/>
      <c r="LI57" s="180"/>
      <c r="LJ57" s="180"/>
      <c r="LK57" s="180"/>
      <c r="LL57" s="180"/>
      <c r="LM57" s="180"/>
      <c r="LN57" s="180"/>
      <c r="LO57" s="180"/>
      <c r="LP57" s="180"/>
      <c r="LQ57" s="100"/>
      <c r="LR57" s="180"/>
      <c r="LS57" s="180"/>
      <c r="LT57" s="180"/>
      <c r="LU57" s="180"/>
      <c r="LV57" s="180"/>
      <c r="LW57" s="180"/>
      <c r="LX57" s="180"/>
      <c r="LY57" s="180"/>
      <c r="LZ57" s="180"/>
      <c r="MA57" s="180"/>
      <c r="MB57" s="180"/>
      <c r="MC57" s="100"/>
      <c r="MD57" s="180"/>
      <c r="ME57" s="180"/>
      <c r="MF57" s="180"/>
      <c r="MG57" s="180"/>
      <c r="MH57" s="180"/>
      <c r="MI57" s="180"/>
      <c r="MJ57" s="180"/>
      <c r="MK57" s="180"/>
      <c r="ML57" s="180"/>
      <c r="MM57" s="180"/>
      <c r="MN57" s="180"/>
      <c r="MO57" s="100"/>
      <c r="MP57" s="180"/>
      <c r="MQ57" s="180"/>
      <c r="MR57" s="180"/>
      <c r="MS57" s="180"/>
      <c r="MT57" s="180"/>
      <c r="MU57" s="180"/>
      <c r="MV57" s="180"/>
      <c r="MW57" s="180"/>
      <c r="MX57" s="180"/>
      <c r="MY57" s="180"/>
      <c r="MZ57" s="180"/>
      <c r="NA57" s="100"/>
      <c r="NB57" s="180"/>
      <c r="NC57" s="180"/>
      <c r="ND57" s="180"/>
      <c r="NE57" s="180"/>
      <c r="NF57" s="180"/>
      <c r="NG57" s="180"/>
      <c r="NH57" s="180"/>
      <c r="NI57" s="180"/>
      <c r="NJ57" s="180"/>
      <c r="NK57" s="180"/>
      <c r="NL57" s="180"/>
      <c r="NM57" s="100"/>
      <c r="NN57" s="180"/>
      <c r="NO57" s="180"/>
      <c r="NP57" s="180"/>
      <c r="NQ57" s="180"/>
      <c r="NR57" s="180"/>
      <c r="NS57" s="180"/>
      <c r="NT57" s="180"/>
      <c r="NU57" s="180"/>
      <c r="NV57" s="180"/>
      <c r="NW57" s="180"/>
      <c r="NX57" s="180"/>
      <c r="NY57" s="100"/>
      <c r="NZ57" s="180"/>
      <c r="OA57" s="180"/>
      <c r="OB57" s="180"/>
      <c r="OC57" s="180"/>
      <c r="OD57" s="180"/>
      <c r="OE57" s="180"/>
      <c r="OF57" s="180"/>
      <c r="OG57" s="180"/>
      <c r="OH57" s="180"/>
      <c r="OI57" s="180"/>
      <c r="OJ57" s="180"/>
      <c r="OK57" s="100"/>
      <c r="OL57" s="180"/>
      <c r="OM57" s="180"/>
      <c r="ON57" s="180"/>
      <c r="OO57" s="180"/>
      <c r="OP57" s="180"/>
      <c r="OQ57" s="180"/>
      <c r="OR57" s="180"/>
      <c r="OS57" s="180"/>
      <c r="OT57" s="180"/>
      <c r="OU57" s="180"/>
      <c r="OV57" s="180"/>
      <c r="OW57" s="100"/>
      <c r="OX57" s="180"/>
      <c r="OY57" s="180"/>
      <c r="OZ57" s="180"/>
      <c r="PA57" s="180"/>
      <c r="PB57" s="180"/>
      <c r="PC57" s="180"/>
      <c r="PD57" s="180"/>
      <c r="PE57" s="180"/>
      <c r="PF57" s="180"/>
      <c r="PG57" s="180"/>
      <c r="PH57" s="180"/>
      <c r="PI57" s="100"/>
    </row>
    <row r="58" spans="2:425">
      <c r="B58" s="55" t="s">
        <v>140</v>
      </c>
      <c r="C58" s="172" t="s">
        <v>141</v>
      </c>
      <c r="D58" s="173"/>
      <c r="E58" s="293"/>
      <c r="F58" s="72"/>
      <c r="G58" s="72"/>
      <c r="H58" s="72"/>
      <c r="I58" s="72"/>
      <c r="J58" s="72"/>
      <c r="K58" s="72"/>
      <c r="L58" s="72"/>
      <c r="M58" s="72"/>
      <c r="N58" s="72"/>
      <c r="O58" s="72"/>
      <c r="P58" s="72"/>
      <c r="Q58" s="182"/>
      <c r="R58" s="74"/>
      <c r="S58" s="74"/>
      <c r="T58" s="74"/>
      <c r="U58" s="74"/>
      <c r="V58" s="74"/>
      <c r="W58" s="74"/>
      <c r="X58" s="74"/>
      <c r="Y58" s="74"/>
      <c r="Z58" s="74"/>
      <c r="AA58" s="74"/>
      <c r="AB58" s="74"/>
      <c r="AC58" s="183"/>
      <c r="AD58" s="293"/>
      <c r="AE58" s="293"/>
      <c r="AF58" s="293"/>
      <c r="AG58" s="293"/>
      <c r="AH58" s="293"/>
      <c r="AI58" s="293"/>
      <c r="AJ58" s="293"/>
      <c r="AK58" s="293"/>
      <c r="AL58" s="293"/>
      <c r="AM58" s="293"/>
      <c r="AN58" s="300"/>
      <c r="AO58" s="301"/>
      <c r="AP58" s="293"/>
      <c r="AQ58" s="293"/>
      <c r="AR58" s="293"/>
      <c r="AS58" s="293"/>
      <c r="AT58" s="293"/>
      <c r="AU58" s="293"/>
      <c r="AV58" s="293"/>
      <c r="AW58" s="293"/>
      <c r="AX58" s="293"/>
      <c r="AY58" s="293"/>
      <c r="AZ58" s="300"/>
      <c r="BA58" s="301"/>
      <c r="BB58" s="293"/>
      <c r="BC58" s="293"/>
      <c r="BD58" s="293"/>
      <c r="BE58" s="293"/>
      <c r="BF58" s="293"/>
      <c r="BG58" s="293"/>
      <c r="BH58" s="293"/>
      <c r="BI58" s="293"/>
      <c r="BJ58" s="293"/>
      <c r="BK58" s="293"/>
      <c r="BL58" s="300"/>
      <c r="BM58" s="301"/>
      <c r="BN58" s="293"/>
      <c r="BO58" s="293"/>
      <c r="BP58" s="293"/>
      <c r="BQ58" s="293"/>
      <c r="BR58" s="293"/>
      <c r="BS58" s="293"/>
      <c r="BT58" s="293"/>
      <c r="BU58" s="293"/>
      <c r="BV58" s="293"/>
      <c r="BW58" s="293"/>
      <c r="BX58" s="300"/>
      <c r="BY58" s="301"/>
      <c r="BZ58" s="293"/>
      <c r="CA58" s="293"/>
      <c r="CB58" s="293"/>
      <c r="CC58" s="293"/>
      <c r="CD58" s="293"/>
      <c r="CE58" s="293"/>
      <c r="CF58" s="293"/>
      <c r="CG58" s="293"/>
      <c r="CH58" s="293"/>
      <c r="CI58" s="293"/>
      <c r="CJ58" s="300"/>
      <c r="CK58" s="301"/>
      <c r="CL58" s="293"/>
      <c r="CM58" s="293"/>
      <c r="CN58" s="293"/>
      <c r="CO58" s="293"/>
      <c r="CP58" s="293"/>
      <c r="CQ58" s="293"/>
      <c r="CR58" s="293"/>
      <c r="CS58" s="293"/>
      <c r="CT58" s="293"/>
      <c r="CU58" s="293"/>
      <c r="CV58" s="300"/>
      <c r="CW58" s="301"/>
      <c r="CX58" s="293"/>
      <c r="CY58" s="293"/>
      <c r="CZ58" s="293"/>
      <c r="DA58" s="293"/>
      <c r="DB58" s="293"/>
      <c r="DC58" s="293"/>
      <c r="DD58" s="293"/>
      <c r="DE58" s="293"/>
      <c r="DF58" s="293"/>
      <c r="DG58" s="293"/>
      <c r="DH58" s="300"/>
      <c r="DI58" s="301"/>
      <c r="DJ58" s="293"/>
      <c r="DK58" s="293"/>
      <c r="DL58" s="293"/>
      <c r="DM58" s="293"/>
      <c r="DN58" s="293"/>
      <c r="DO58" s="293"/>
      <c r="DP58" s="293"/>
      <c r="DQ58" s="293"/>
      <c r="DR58" s="293"/>
      <c r="DS58" s="293"/>
      <c r="DT58" s="300"/>
      <c r="DU58" s="301"/>
      <c r="DV58" s="293"/>
      <c r="DW58" s="293"/>
      <c r="DX58" s="293"/>
      <c r="DY58" s="293"/>
      <c r="DZ58" s="293"/>
      <c r="EA58" s="293"/>
      <c r="EB58" s="293"/>
      <c r="EC58" s="293"/>
      <c r="ED58" s="293"/>
      <c r="EE58" s="293"/>
      <c r="EF58" s="300"/>
      <c r="EG58" s="301"/>
      <c r="EH58" s="293"/>
      <c r="EI58" s="293"/>
      <c r="EJ58" s="293"/>
      <c r="EK58" s="293"/>
      <c r="EL58" s="293"/>
      <c r="EM58" s="293"/>
      <c r="EN58" s="293"/>
      <c r="EO58" s="293"/>
      <c r="EP58" s="293"/>
      <c r="EQ58" s="293"/>
      <c r="ER58" s="300"/>
      <c r="ES58" s="301"/>
      <c r="ET58" s="293"/>
      <c r="EU58" s="293"/>
      <c r="EV58" s="293"/>
      <c r="EW58" s="293"/>
      <c r="EX58" s="293"/>
      <c r="EY58" s="293"/>
      <c r="EZ58" s="293"/>
      <c r="FA58" s="293"/>
      <c r="FB58" s="293"/>
      <c r="FC58" s="293"/>
      <c r="FD58" s="300"/>
      <c r="FE58" s="301"/>
      <c r="FF58" s="293"/>
      <c r="FG58" s="293"/>
      <c r="FH58" s="293"/>
      <c r="FI58" s="293"/>
      <c r="FJ58" s="293"/>
      <c r="FK58" s="293"/>
      <c r="FL58" s="293"/>
      <c r="FM58" s="293"/>
      <c r="FN58" s="293"/>
      <c r="FO58" s="293"/>
      <c r="FP58" s="300"/>
      <c r="FQ58" s="301"/>
      <c r="FR58" s="293"/>
      <c r="FS58" s="293"/>
      <c r="FT58" s="293"/>
      <c r="FU58" s="293"/>
      <c r="FV58" s="293"/>
      <c r="FW58" s="293"/>
      <c r="FX58" s="293"/>
      <c r="FY58" s="293"/>
      <c r="FZ58" s="293"/>
      <c r="GA58" s="293"/>
      <c r="GB58" s="300"/>
      <c r="GC58" s="301"/>
      <c r="GD58" s="71"/>
      <c r="GE58" s="293"/>
      <c r="GF58" s="293"/>
      <c r="GG58" s="293"/>
      <c r="GH58" s="293"/>
      <c r="GI58" s="293"/>
      <c r="GJ58" s="293"/>
      <c r="GK58" s="293"/>
      <c r="GL58" s="293"/>
      <c r="GM58" s="293"/>
      <c r="GN58" s="300"/>
      <c r="GO58" s="301"/>
      <c r="GP58" s="293"/>
      <c r="GQ58" s="293"/>
      <c r="GR58" s="293"/>
      <c r="GS58" s="293"/>
      <c r="GT58" s="293"/>
      <c r="GU58" s="293"/>
      <c r="GV58" s="293"/>
      <c r="GW58" s="293"/>
      <c r="GX58" s="293"/>
      <c r="GY58" s="293"/>
      <c r="GZ58" s="300"/>
      <c r="HA58" s="301"/>
      <c r="HB58" s="293"/>
      <c r="HC58" s="293"/>
      <c r="HD58" s="293"/>
      <c r="HE58" s="293"/>
      <c r="HF58" s="293"/>
      <c r="HG58" s="293"/>
      <c r="HH58" s="293"/>
      <c r="HI58" s="293"/>
      <c r="HJ58" s="293"/>
      <c r="HK58" s="293"/>
      <c r="HL58" s="300"/>
      <c r="HM58" s="301"/>
      <c r="HN58" s="293"/>
      <c r="HO58" s="293"/>
      <c r="HP58" s="293"/>
      <c r="HQ58" s="293"/>
      <c r="HR58" s="293"/>
      <c r="HS58" s="293"/>
      <c r="HT58" s="293"/>
      <c r="HU58" s="293"/>
      <c r="HV58" s="293"/>
      <c r="HW58" s="293"/>
      <c r="HX58" s="300"/>
      <c r="HY58" s="301"/>
      <c r="HZ58" s="293"/>
      <c r="IA58" s="293"/>
      <c r="IB58" s="293"/>
      <c r="IC58" s="293"/>
      <c r="ID58" s="293"/>
      <c r="IE58" s="293"/>
      <c r="IF58" s="293"/>
      <c r="IG58" s="293"/>
      <c r="IH58" s="293"/>
      <c r="II58" s="293"/>
      <c r="IJ58" s="300"/>
      <c r="IK58" s="301"/>
      <c r="IL58" s="293"/>
      <c r="IM58" s="293"/>
      <c r="IN58" s="293"/>
      <c r="IO58" s="293"/>
      <c r="IP58" s="293"/>
      <c r="IQ58" s="293"/>
      <c r="IR58" s="293"/>
      <c r="IS58" s="293"/>
      <c r="IT58" s="293"/>
      <c r="IU58" s="293"/>
      <c r="IV58" s="300"/>
      <c r="IW58" s="301"/>
      <c r="IX58" s="293"/>
      <c r="IY58" s="293"/>
      <c r="IZ58" s="293"/>
      <c r="JA58" s="293"/>
      <c r="JB58" s="293"/>
      <c r="JC58" s="293"/>
      <c r="JD58" s="293"/>
      <c r="JE58" s="293"/>
      <c r="JF58" s="293"/>
      <c r="JG58" s="293"/>
      <c r="JH58" s="300"/>
      <c r="JI58" s="301"/>
      <c r="JJ58" s="293"/>
      <c r="JK58" s="293"/>
      <c r="JL58" s="293"/>
      <c r="JM58" s="293"/>
      <c r="JN58" s="293"/>
      <c r="JO58" s="293"/>
      <c r="JP58" s="293"/>
      <c r="JQ58" s="293"/>
      <c r="JR58" s="293"/>
      <c r="JS58" s="293"/>
      <c r="JT58" s="300"/>
      <c r="JU58" s="301"/>
      <c r="JV58" s="293"/>
      <c r="JW58" s="293"/>
      <c r="JX58" s="293"/>
      <c r="JY58" s="293"/>
      <c r="JZ58" s="293"/>
      <c r="KA58" s="293"/>
      <c r="KB58" s="293"/>
      <c r="KC58" s="293"/>
      <c r="KD58" s="293"/>
      <c r="KE58" s="293"/>
      <c r="KF58" s="300"/>
      <c r="KG58" s="301"/>
      <c r="KH58" s="293"/>
      <c r="KI58" s="293"/>
      <c r="KJ58" s="293"/>
      <c r="KK58" s="293"/>
      <c r="KL58" s="293"/>
      <c r="KM58" s="293"/>
      <c r="KN58" s="293"/>
      <c r="KO58" s="293"/>
      <c r="KP58" s="293"/>
      <c r="KQ58" s="293"/>
      <c r="KR58" s="300"/>
      <c r="KS58" s="301"/>
      <c r="KT58" s="293"/>
      <c r="KU58" s="293"/>
      <c r="KV58" s="293"/>
      <c r="KW58" s="293"/>
      <c r="KX58" s="293"/>
      <c r="KY58" s="293"/>
      <c r="KZ58" s="293"/>
      <c r="LA58" s="293"/>
      <c r="LB58" s="293"/>
      <c r="LC58" s="293"/>
      <c r="LD58" s="300"/>
      <c r="LE58" s="301"/>
      <c r="LF58" s="293"/>
      <c r="LG58" s="293"/>
      <c r="LH58" s="293"/>
      <c r="LI58" s="293"/>
      <c r="LJ58" s="293"/>
      <c r="LK58" s="293"/>
      <c r="LL58" s="293"/>
      <c r="LM58" s="293"/>
      <c r="LN58" s="293"/>
      <c r="LO58" s="293"/>
      <c r="LP58" s="300"/>
      <c r="LQ58" s="301"/>
      <c r="LR58" s="293"/>
      <c r="LS58" s="293"/>
      <c r="LT58" s="293"/>
      <c r="LU58" s="293"/>
      <c r="LV58" s="293"/>
      <c r="LW58" s="293"/>
      <c r="LX58" s="293"/>
      <c r="LY58" s="293"/>
      <c r="LZ58" s="293"/>
      <c r="MA58" s="293"/>
      <c r="MB58" s="300"/>
      <c r="MC58" s="301"/>
      <c r="MD58" s="293"/>
      <c r="ME58" s="293"/>
      <c r="MF58" s="293"/>
      <c r="MG58" s="293"/>
      <c r="MH58" s="293"/>
      <c r="MI58" s="293"/>
      <c r="MJ58" s="293"/>
      <c r="MK58" s="293"/>
      <c r="ML58" s="293"/>
      <c r="MM58" s="293"/>
      <c r="MN58" s="300"/>
      <c r="MO58" s="301"/>
      <c r="MP58" s="293"/>
      <c r="MQ58" s="293"/>
      <c r="MR58" s="293"/>
      <c r="MS58" s="293"/>
      <c r="MT58" s="293"/>
      <c r="MU58" s="293"/>
      <c r="MV58" s="293"/>
      <c r="MW58" s="293"/>
      <c r="MX58" s="293"/>
      <c r="MY58" s="293"/>
      <c r="MZ58" s="300"/>
      <c r="NA58" s="301"/>
      <c r="NB58" s="293"/>
      <c r="NC58" s="293"/>
      <c r="ND58" s="293"/>
      <c r="NE58" s="293"/>
      <c r="NF58" s="293"/>
      <c r="NG58" s="293"/>
      <c r="NH58" s="293"/>
      <c r="NI58" s="293"/>
      <c r="NJ58" s="293"/>
      <c r="NK58" s="293"/>
      <c r="NL58" s="300"/>
      <c r="NM58" s="301"/>
      <c r="NN58" s="293"/>
      <c r="NO58" s="293"/>
      <c r="NP58" s="293"/>
      <c r="NQ58" s="293"/>
      <c r="NR58" s="293"/>
      <c r="NS58" s="293"/>
      <c r="NT58" s="293"/>
      <c r="NU58" s="293"/>
      <c r="NV58" s="293"/>
      <c r="NW58" s="293"/>
      <c r="NX58" s="300"/>
      <c r="NY58" s="301"/>
      <c r="NZ58" s="293"/>
      <c r="OA58" s="293"/>
      <c r="OB58" s="293"/>
      <c r="OC58" s="293"/>
      <c r="OD58" s="293"/>
      <c r="OE58" s="293"/>
      <c r="OF58" s="293"/>
      <c r="OG58" s="293"/>
      <c r="OH58" s="293"/>
      <c r="OI58" s="293"/>
      <c r="OJ58" s="300"/>
      <c r="OK58" s="301"/>
      <c r="OL58" s="293"/>
      <c r="OM58" s="293"/>
      <c r="ON58" s="293"/>
      <c r="OO58" s="293"/>
      <c r="OP58" s="293"/>
      <c r="OQ58" s="293"/>
      <c r="OR58" s="293"/>
      <c r="OS58" s="293"/>
      <c r="OT58" s="293"/>
      <c r="OU58" s="293"/>
      <c r="OV58" s="300"/>
      <c r="OW58" s="301"/>
      <c r="OX58" s="293"/>
      <c r="OY58" s="293"/>
      <c r="OZ58" s="293"/>
      <c r="PA58" s="293"/>
      <c r="PB58" s="293"/>
      <c r="PC58" s="293"/>
      <c r="PD58" s="293"/>
      <c r="PE58" s="293"/>
      <c r="PF58" s="293"/>
      <c r="PG58" s="293"/>
      <c r="PH58" s="300"/>
      <c r="PI58" s="301"/>
    </row>
    <row r="59" spans="2:425" ht="12.5" thickBot="1">
      <c r="B59" s="55"/>
      <c r="D59" s="53" t="s">
        <v>137</v>
      </c>
      <c r="E59" s="165"/>
      <c r="F59" s="165"/>
      <c r="G59" s="165"/>
      <c r="H59" s="165"/>
      <c r="I59" s="165"/>
      <c r="J59" s="165"/>
      <c r="K59" s="165"/>
      <c r="L59" s="165"/>
      <c r="M59" s="165"/>
      <c r="N59" s="165"/>
      <c r="O59" s="165"/>
      <c r="P59" s="165"/>
      <c r="Q59" s="165"/>
      <c r="R59" s="165"/>
      <c r="S59" s="165"/>
      <c r="T59" s="165"/>
      <c r="U59" s="165"/>
      <c r="V59" s="165"/>
      <c r="W59" s="165"/>
      <c r="X59" s="165"/>
      <c r="Y59" s="165"/>
      <c r="Z59" s="165"/>
      <c r="AA59" s="165"/>
      <c r="AB59" s="165"/>
      <c r="AC59" s="165"/>
      <c r="AD59" s="166"/>
      <c r="AE59" s="166"/>
      <c r="AF59" s="166"/>
      <c r="AG59" s="166"/>
      <c r="AH59" s="166"/>
      <c r="AI59" s="166"/>
      <c r="AJ59" s="166"/>
      <c r="AK59" s="166"/>
      <c r="AL59" s="166"/>
      <c r="AM59" s="166"/>
      <c r="AN59" s="166"/>
      <c r="AO59" s="166"/>
      <c r="AP59" s="165"/>
      <c r="AQ59" s="165"/>
      <c r="AR59" s="165"/>
      <c r="AS59" s="165"/>
      <c r="AT59" s="165"/>
      <c r="AU59" s="165"/>
      <c r="AV59" s="165"/>
      <c r="AW59" s="165"/>
      <c r="AX59" s="165"/>
      <c r="AY59" s="165"/>
      <c r="AZ59" s="167"/>
      <c r="BA59" s="168"/>
      <c r="BB59" s="165"/>
      <c r="BC59" s="165"/>
      <c r="BD59" s="165"/>
      <c r="BE59" s="165"/>
      <c r="BF59" s="165"/>
      <c r="BG59" s="165"/>
      <c r="BH59" s="165"/>
      <c r="BI59" s="165"/>
      <c r="BJ59" s="165"/>
      <c r="BK59" s="165"/>
      <c r="BL59" s="167"/>
      <c r="BM59" s="168"/>
      <c r="BN59" s="165"/>
      <c r="BO59" s="165"/>
      <c r="BP59" s="165"/>
      <c r="BQ59" s="165"/>
      <c r="BR59" s="165"/>
      <c r="BS59" s="165"/>
      <c r="BT59" s="165"/>
      <c r="BU59" s="165"/>
      <c r="BV59" s="165"/>
      <c r="BW59" s="165"/>
      <c r="BX59" s="167"/>
      <c r="BY59" s="168"/>
      <c r="BZ59" s="165"/>
      <c r="CA59" s="165"/>
      <c r="CB59" s="165"/>
      <c r="CC59" s="165"/>
      <c r="CD59" s="165"/>
      <c r="CE59" s="165"/>
      <c r="CF59" s="165"/>
      <c r="CG59" s="165"/>
      <c r="CH59" s="165"/>
      <c r="CI59" s="165"/>
      <c r="CJ59" s="167"/>
      <c r="CK59" s="168"/>
      <c r="CL59" s="165"/>
      <c r="CM59" s="165"/>
      <c r="CN59" s="165"/>
      <c r="CO59" s="165"/>
      <c r="CP59" s="165"/>
      <c r="CQ59" s="165"/>
      <c r="CR59" s="165"/>
      <c r="CS59" s="165"/>
      <c r="CT59" s="165"/>
      <c r="CU59" s="165"/>
      <c r="CV59" s="167"/>
      <c r="CW59" s="168"/>
      <c r="CX59" s="165"/>
      <c r="CY59" s="165"/>
      <c r="CZ59" s="165"/>
      <c r="DA59" s="165"/>
      <c r="DB59" s="165"/>
      <c r="DC59" s="165"/>
      <c r="DD59" s="165"/>
      <c r="DE59" s="165"/>
      <c r="DF59" s="165"/>
      <c r="DG59" s="165"/>
      <c r="DH59" s="167"/>
      <c r="DI59" s="168"/>
      <c r="DJ59" s="165"/>
      <c r="DK59" s="165"/>
      <c r="DL59" s="165"/>
      <c r="DM59" s="165"/>
      <c r="DN59" s="165"/>
      <c r="DO59" s="165"/>
      <c r="DP59" s="165"/>
      <c r="DQ59" s="165"/>
      <c r="DR59" s="165"/>
      <c r="DS59" s="165"/>
      <c r="DT59" s="167"/>
      <c r="DU59" s="168"/>
      <c r="DV59" s="165"/>
      <c r="DW59" s="165"/>
      <c r="DX59" s="165"/>
      <c r="DY59" s="165"/>
      <c r="DZ59" s="165"/>
      <c r="EA59" s="165"/>
      <c r="EB59" s="165"/>
      <c r="EC59" s="165"/>
      <c r="ED59" s="165"/>
      <c r="EE59" s="165"/>
      <c r="EF59" s="167"/>
      <c r="EG59" s="168"/>
      <c r="EH59" s="165"/>
      <c r="EI59" s="165"/>
      <c r="EJ59" s="165"/>
      <c r="EK59" s="165"/>
      <c r="EL59" s="165"/>
      <c r="EM59" s="165"/>
      <c r="EN59" s="165"/>
      <c r="EO59" s="165"/>
      <c r="EP59" s="165"/>
      <c r="EQ59" s="165"/>
      <c r="ER59" s="167"/>
      <c r="ES59" s="168"/>
      <c r="ET59" s="165"/>
      <c r="EU59" s="165"/>
      <c r="EV59" s="165"/>
      <c r="EW59" s="165"/>
      <c r="EX59" s="165"/>
      <c r="EY59" s="165"/>
      <c r="EZ59" s="165"/>
      <c r="FA59" s="165"/>
      <c r="FB59" s="165"/>
      <c r="FC59" s="165"/>
      <c r="FD59" s="167"/>
      <c r="FE59" s="168"/>
      <c r="FF59" s="165"/>
      <c r="FG59" s="165"/>
      <c r="FH59" s="165"/>
      <c r="FI59" s="165"/>
      <c r="FJ59" s="165"/>
      <c r="FK59" s="165"/>
      <c r="FL59" s="165"/>
      <c r="FM59" s="165"/>
      <c r="FN59" s="165"/>
      <c r="FO59" s="165"/>
      <c r="FP59" s="167"/>
      <c r="FQ59" s="168"/>
      <c r="FR59" s="165"/>
      <c r="FS59" s="165"/>
      <c r="FT59" s="165"/>
      <c r="FU59" s="165"/>
      <c r="FV59" s="165"/>
      <c r="FW59" s="165"/>
      <c r="FX59" s="165"/>
      <c r="FY59" s="165"/>
      <c r="FZ59" s="165"/>
      <c r="GA59" s="165"/>
      <c r="GB59" s="167"/>
      <c r="GC59" s="168"/>
      <c r="GD59" s="165"/>
      <c r="GE59" s="165"/>
      <c r="GF59" s="165"/>
      <c r="GG59" s="165"/>
      <c r="GH59" s="165"/>
      <c r="GI59" s="165"/>
      <c r="GJ59" s="165"/>
      <c r="GK59" s="165"/>
      <c r="GL59" s="165"/>
      <c r="GM59" s="165"/>
      <c r="GN59" s="167"/>
      <c r="GO59" s="168"/>
      <c r="GP59" s="165"/>
      <c r="GQ59" s="165"/>
      <c r="GR59" s="165"/>
      <c r="GS59" s="165"/>
      <c r="GT59" s="165"/>
      <c r="GU59" s="165"/>
      <c r="GV59" s="165"/>
      <c r="GW59" s="165"/>
      <c r="GX59" s="165"/>
      <c r="GY59" s="165"/>
      <c r="GZ59" s="167"/>
      <c r="HA59" s="168"/>
      <c r="HB59" s="165"/>
      <c r="HC59" s="165"/>
      <c r="HD59" s="165"/>
      <c r="HE59" s="165"/>
      <c r="HF59" s="165"/>
      <c r="HG59" s="165"/>
      <c r="HH59" s="165"/>
      <c r="HI59" s="165"/>
      <c r="HJ59" s="165"/>
      <c r="HK59" s="165"/>
      <c r="HL59" s="167"/>
      <c r="HM59" s="168"/>
      <c r="HN59" s="165"/>
      <c r="HO59" s="165"/>
      <c r="HP59" s="165"/>
      <c r="HQ59" s="165"/>
      <c r="HR59" s="165"/>
      <c r="HS59" s="165"/>
      <c r="HT59" s="165"/>
      <c r="HU59" s="165"/>
      <c r="HV59" s="165"/>
      <c r="HW59" s="165"/>
      <c r="HX59" s="167"/>
      <c r="HY59" s="168"/>
      <c r="HZ59" s="165"/>
      <c r="IA59" s="165"/>
      <c r="IB59" s="165"/>
      <c r="IC59" s="165"/>
      <c r="ID59" s="165"/>
      <c r="IE59" s="165"/>
      <c r="IF59" s="165"/>
      <c r="IG59" s="165"/>
      <c r="IH59" s="165"/>
      <c r="II59" s="165"/>
      <c r="IJ59" s="167"/>
      <c r="IK59" s="168"/>
      <c r="IL59" s="165"/>
      <c r="IM59" s="165"/>
      <c r="IN59" s="165"/>
      <c r="IO59" s="165"/>
      <c r="IP59" s="165"/>
      <c r="IQ59" s="165"/>
      <c r="IR59" s="165"/>
      <c r="IS59" s="165"/>
      <c r="IT59" s="165"/>
      <c r="IU59" s="165"/>
      <c r="IV59" s="167"/>
      <c r="IW59" s="168"/>
      <c r="IX59" s="165"/>
      <c r="IY59" s="165"/>
      <c r="IZ59" s="165"/>
      <c r="JA59" s="165"/>
      <c r="JB59" s="165"/>
      <c r="JC59" s="165"/>
      <c r="JD59" s="165"/>
      <c r="JE59" s="165"/>
      <c r="JF59" s="165"/>
      <c r="JG59" s="165"/>
      <c r="JH59" s="167"/>
      <c r="JI59" s="168"/>
      <c r="JJ59" s="165"/>
      <c r="JK59" s="165"/>
      <c r="JL59" s="165"/>
      <c r="JM59" s="165"/>
      <c r="JN59" s="165"/>
      <c r="JO59" s="165"/>
      <c r="JP59" s="165"/>
      <c r="JQ59" s="165"/>
      <c r="JR59" s="165"/>
      <c r="JS59" s="165"/>
      <c r="JT59" s="167"/>
      <c r="JU59" s="168"/>
      <c r="JV59" s="165"/>
      <c r="JW59" s="165"/>
      <c r="JX59" s="165"/>
      <c r="JY59" s="165"/>
      <c r="JZ59" s="165"/>
      <c r="KA59" s="165"/>
      <c r="KB59" s="165"/>
      <c r="KC59" s="165"/>
      <c r="KD59" s="165"/>
      <c r="KE59" s="165"/>
      <c r="KF59" s="167"/>
      <c r="KG59" s="168"/>
      <c r="KH59" s="165"/>
      <c r="KI59" s="165"/>
      <c r="KJ59" s="165"/>
      <c r="KK59" s="165"/>
      <c r="KL59" s="165"/>
      <c r="KM59" s="165"/>
      <c r="KN59" s="165"/>
      <c r="KO59" s="165"/>
      <c r="KP59" s="165"/>
      <c r="KQ59" s="165"/>
      <c r="KR59" s="167"/>
      <c r="KS59" s="168"/>
      <c r="KT59" s="165"/>
      <c r="KU59" s="165"/>
      <c r="KV59" s="165"/>
      <c r="KW59" s="165"/>
      <c r="KX59" s="165"/>
      <c r="KY59" s="165"/>
      <c r="KZ59" s="165"/>
      <c r="LA59" s="165"/>
      <c r="LB59" s="165"/>
      <c r="LC59" s="165"/>
      <c r="LD59" s="167"/>
      <c r="LE59" s="168"/>
      <c r="LF59" s="165"/>
      <c r="LG59" s="165"/>
      <c r="LH59" s="165"/>
      <c r="LI59" s="165"/>
      <c r="LJ59" s="165"/>
      <c r="LK59" s="165"/>
      <c r="LL59" s="165"/>
      <c r="LM59" s="165"/>
      <c r="LN59" s="165"/>
      <c r="LO59" s="165"/>
      <c r="LP59" s="167"/>
      <c r="LQ59" s="168"/>
      <c r="LR59" s="165"/>
      <c r="LS59" s="165"/>
      <c r="LT59" s="165"/>
      <c r="LU59" s="165"/>
      <c r="LV59" s="165"/>
      <c r="LW59" s="165"/>
      <c r="LX59" s="165"/>
      <c r="LY59" s="165"/>
      <c r="LZ59" s="165"/>
      <c r="MA59" s="165"/>
      <c r="MB59" s="167"/>
      <c r="MC59" s="168"/>
      <c r="MD59" s="165"/>
      <c r="ME59" s="165"/>
      <c r="MF59" s="165"/>
      <c r="MG59" s="165"/>
      <c r="MH59" s="165"/>
      <c r="MI59" s="165"/>
      <c r="MJ59" s="165"/>
      <c r="MK59" s="165"/>
      <c r="ML59" s="165"/>
      <c r="MM59" s="165"/>
      <c r="MN59" s="167"/>
      <c r="MO59" s="168"/>
      <c r="MP59" s="165"/>
      <c r="MQ59" s="165"/>
      <c r="MR59" s="165"/>
      <c r="MS59" s="165"/>
      <c r="MT59" s="165"/>
      <c r="MU59" s="165"/>
      <c r="MV59" s="165"/>
      <c r="MW59" s="165"/>
      <c r="MX59" s="165"/>
      <c r="MY59" s="165"/>
      <c r="MZ59" s="167"/>
      <c r="NA59" s="168"/>
      <c r="NB59" s="165"/>
      <c r="NC59" s="165"/>
      <c r="ND59" s="165"/>
      <c r="NE59" s="165"/>
      <c r="NF59" s="165"/>
      <c r="NG59" s="165"/>
      <c r="NH59" s="165"/>
      <c r="NI59" s="165"/>
      <c r="NJ59" s="165"/>
      <c r="NK59" s="165"/>
      <c r="NL59" s="167"/>
      <c r="NM59" s="168"/>
      <c r="NN59" s="165"/>
      <c r="NO59" s="165"/>
      <c r="NP59" s="165"/>
      <c r="NQ59" s="165"/>
      <c r="NR59" s="165"/>
      <c r="NS59" s="165"/>
      <c r="NT59" s="165"/>
      <c r="NU59" s="165"/>
      <c r="NV59" s="165"/>
      <c r="NW59" s="165"/>
      <c r="NX59" s="167"/>
      <c r="NY59" s="168"/>
      <c r="NZ59" s="165"/>
      <c r="OA59" s="165"/>
      <c r="OB59" s="165"/>
      <c r="OC59" s="165"/>
      <c r="OD59" s="165"/>
      <c r="OE59" s="165"/>
      <c r="OF59" s="165"/>
      <c r="OG59" s="165"/>
      <c r="OH59" s="165"/>
      <c r="OI59" s="165"/>
      <c r="OJ59" s="167"/>
      <c r="OK59" s="168"/>
      <c r="OL59" s="165"/>
      <c r="OM59" s="165"/>
      <c r="ON59" s="165"/>
      <c r="OO59" s="165"/>
      <c r="OP59" s="165"/>
      <c r="OQ59" s="165"/>
      <c r="OR59" s="165"/>
      <c r="OS59" s="165"/>
      <c r="OT59" s="165"/>
      <c r="OU59" s="165"/>
      <c r="OV59" s="167"/>
      <c r="OW59" s="168"/>
      <c r="OX59" s="165"/>
      <c r="OY59" s="165"/>
      <c r="OZ59" s="165"/>
      <c r="PA59" s="165"/>
      <c r="PB59" s="165"/>
      <c r="PC59" s="165"/>
      <c r="PD59" s="165"/>
      <c r="PE59" s="165"/>
      <c r="PF59" s="165"/>
      <c r="PG59" s="165"/>
      <c r="PH59" s="167"/>
      <c r="PI59" s="168"/>
    </row>
    <row r="60" spans="2:425" ht="12.5" hidden="1" thickBot="1">
      <c r="D60" s="169"/>
      <c r="E60" s="170"/>
      <c r="F60" s="63" t="str">
        <f>ROUNDDOWN(E59,0)&amp;"."</f>
        <v>0.</v>
      </c>
      <c r="G60" s="64">
        <f>ROUND((+E59-ROUNDDOWN(E59,0))*10,0)</f>
        <v>0</v>
      </c>
      <c r="H60" s="170"/>
      <c r="I60" s="170"/>
      <c r="J60" s="170"/>
      <c r="K60" s="170"/>
      <c r="L60" s="170"/>
      <c r="M60" s="170"/>
      <c r="N60" s="170"/>
      <c r="O60" s="170"/>
      <c r="P60" s="170"/>
      <c r="Q60" s="170"/>
      <c r="R60" s="170"/>
      <c r="S60" s="170"/>
      <c r="T60" s="170"/>
      <c r="U60" s="170"/>
      <c r="V60" s="170"/>
      <c r="W60" s="170"/>
      <c r="X60" s="170"/>
      <c r="Y60" s="170"/>
      <c r="Z60" s="170"/>
      <c r="AA60" s="170"/>
      <c r="AB60" s="170"/>
      <c r="AC60" s="170"/>
      <c r="AD60" s="170"/>
      <c r="AE60" s="170"/>
      <c r="AF60" s="171"/>
      <c r="AG60" s="171"/>
      <c r="AH60" s="171"/>
      <c r="AI60" s="171"/>
      <c r="AJ60" s="171"/>
      <c r="AK60" s="171"/>
      <c r="AL60" s="171"/>
      <c r="AM60" s="171"/>
      <c r="AN60" s="171"/>
      <c r="AP60" s="170"/>
      <c r="AQ60" s="170"/>
      <c r="AR60" s="170"/>
      <c r="AS60" s="170"/>
      <c r="AT60" s="170"/>
      <c r="AU60" s="170"/>
      <c r="AV60" s="170"/>
      <c r="AW60" s="170"/>
      <c r="AX60" s="170"/>
      <c r="AY60" s="170"/>
      <c r="AZ60" s="170"/>
      <c r="BA60" s="184"/>
      <c r="BB60" s="170"/>
      <c r="BC60" s="170"/>
      <c r="BD60" s="170"/>
      <c r="BE60" s="170"/>
      <c r="BF60" s="170"/>
      <c r="BG60" s="170"/>
      <c r="BH60" s="170"/>
      <c r="BI60" s="170"/>
      <c r="BJ60" s="170"/>
      <c r="BK60" s="170"/>
      <c r="BL60" s="170"/>
      <c r="BM60" s="184"/>
      <c r="BN60" s="170"/>
      <c r="BO60" s="170"/>
      <c r="BP60" s="170"/>
      <c r="BQ60" s="170"/>
      <c r="BR60" s="170"/>
      <c r="BS60" s="170"/>
      <c r="BT60" s="170"/>
      <c r="BU60" s="170"/>
      <c r="BV60" s="170"/>
      <c r="BW60" s="170"/>
      <c r="BX60" s="170"/>
      <c r="BY60" s="184"/>
      <c r="BZ60" s="170"/>
      <c r="CA60" s="170"/>
      <c r="CB60" s="170"/>
      <c r="CC60" s="170"/>
      <c r="CD60" s="170"/>
      <c r="CE60" s="170"/>
      <c r="CF60" s="170"/>
      <c r="CG60" s="170"/>
      <c r="CH60" s="170"/>
      <c r="CI60" s="170"/>
      <c r="CJ60" s="170"/>
      <c r="CK60" s="184"/>
      <c r="CL60" s="170"/>
      <c r="CM60" s="170"/>
      <c r="CN60" s="170"/>
      <c r="CO60" s="170"/>
      <c r="CP60" s="170"/>
      <c r="CQ60" s="170"/>
      <c r="CR60" s="170"/>
      <c r="CS60" s="170"/>
      <c r="CT60" s="170"/>
      <c r="CU60" s="170"/>
      <c r="CV60" s="170"/>
      <c r="CW60" s="184"/>
      <c r="CX60" s="170"/>
      <c r="CY60" s="170"/>
      <c r="CZ60" s="170"/>
      <c r="DA60" s="170"/>
      <c r="DB60" s="170"/>
      <c r="DC60" s="170"/>
      <c r="DD60" s="170"/>
      <c r="DE60" s="170"/>
      <c r="DF60" s="170"/>
      <c r="DG60" s="170"/>
      <c r="DH60" s="170"/>
      <c r="DI60" s="184"/>
      <c r="DJ60" s="170"/>
      <c r="DK60" s="170"/>
      <c r="DL60" s="170"/>
      <c r="DM60" s="170"/>
      <c r="DN60" s="170"/>
      <c r="DO60" s="170"/>
      <c r="DP60" s="170"/>
      <c r="DQ60" s="170"/>
      <c r="DR60" s="170"/>
      <c r="DS60" s="170"/>
      <c r="DT60" s="170"/>
      <c r="DU60" s="184"/>
      <c r="DV60" s="170">
        <v>9219</v>
      </c>
      <c r="DW60" s="170"/>
      <c r="DX60" s="170"/>
      <c r="DY60" s="170"/>
      <c r="DZ60" s="170"/>
      <c r="EA60" s="170"/>
      <c r="EB60" s="170"/>
      <c r="EC60" s="170"/>
      <c r="ED60" s="170"/>
      <c r="EE60" s="170"/>
      <c r="EF60" s="170"/>
      <c r="EG60" s="184"/>
      <c r="EH60" s="170"/>
      <c r="EI60" s="170"/>
      <c r="EJ60" s="170"/>
      <c r="EK60" s="170"/>
      <c r="EL60" s="170"/>
      <c r="EM60" s="170"/>
      <c r="EN60" s="170"/>
      <c r="EO60" s="170"/>
      <c r="EP60" s="170"/>
      <c r="EQ60" s="170"/>
      <c r="ER60" s="170"/>
      <c r="ES60" s="184"/>
      <c r="ET60" s="170"/>
      <c r="EU60" s="170"/>
      <c r="EV60" s="170"/>
      <c r="EW60" s="170"/>
      <c r="EX60" s="170"/>
      <c r="EY60" s="170"/>
      <c r="EZ60" s="170"/>
      <c r="FA60" s="170"/>
      <c r="FB60" s="170"/>
      <c r="FC60" s="170"/>
      <c r="FD60" s="170"/>
      <c r="FE60" s="184"/>
      <c r="FF60" s="170"/>
      <c r="FG60" s="170"/>
      <c r="FH60" s="170"/>
      <c r="FI60" s="170"/>
      <c r="FJ60" s="170"/>
      <c r="FK60" s="170"/>
      <c r="FL60" s="170"/>
      <c r="FM60" s="170"/>
      <c r="FN60" s="170"/>
      <c r="FO60" s="170"/>
      <c r="FP60" s="170"/>
      <c r="FQ60" s="184"/>
      <c r="FR60" s="170"/>
      <c r="FS60" s="170"/>
      <c r="FT60" s="170"/>
      <c r="FU60" s="170"/>
      <c r="FV60" s="170"/>
      <c r="FW60" s="170"/>
      <c r="FX60" s="170"/>
      <c r="FY60" s="170"/>
      <c r="FZ60" s="170"/>
      <c r="GA60" s="170"/>
      <c r="GB60" s="170"/>
      <c r="GC60" s="184"/>
      <c r="GD60" s="170"/>
      <c r="GE60" s="170"/>
      <c r="GF60" s="170"/>
      <c r="GG60" s="170"/>
      <c r="GH60" s="170"/>
      <c r="GI60" s="170"/>
      <c r="GJ60" s="170"/>
      <c r="GK60" s="170"/>
      <c r="GL60" s="170"/>
      <c r="GM60" s="170"/>
      <c r="GN60" s="170"/>
      <c r="GO60" s="184"/>
      <c r="GP60" s="170"/>
      <c r="GQ60" s="170"/>
      <c r="GR60" s="170"/>
      <c r="GS60" s="170"/>
      <c r="GT60" s="170"/>
      <c r="GU60" s="170"/>
      <c r="GV60" s="170"/>
      <c r="GW60" s="170"/>
      <c r="GX60" s="170"/>
      <c r="GY60" s="170"/>
      <c r="GZ60" s="170"/>
      <c r="HA60" s="184"/>
      <c r="HB60" s="170"/>
      <c r="HC60" s="170"/>
      <c r="HD60" s="170"/>
      <c r="HE60" s="170"/>
      <c r="HF60" s="170"/>
      <c r="HG60" s="170"/>
      <c r="HH60" s="170"/>
      <c r="HI60" s="170"/>
      <c r="HJ60" s="170"/>
      <c r="HK60" s="170"/>
      <c r="HL60" s="170"/>
      <c r="HM60" s="184"/>
      <c r="HN60" s="170"/>
      <c r="HO60" s="170"/>
      <c r="HP60" s="170"/>
      <c r="HQ60" s="170"/>
      <c r="HR60" s="170"/>
      <c r="HS60" s="170"/>
      <c r="HT60" s="170"/>
      <c r="HU60" s="170"/>
      <c r="HV60" s="170"/>
      <c r="HW60" s="170"/>
      <c r="HX60" s="170"/>
      <c r="HY60" s="184"/>
      <c r="HZ60" s="170"/>
      <c r="IA60" s="170"/>
      <c r="IB60" s="170"/>
      <c r="IC60" s="170"/>
      <c r="ID60" s="170"/>
      <c r="IE60" s="170"/>
      <c r="IF60" s="170"/>
      <c r="IG60" s="170"/>
      <c r="IH60" s="170"/>
      <c r="II60" s="170"/>
      <c r="IJ60" s="170"/>
      <c r="IK60" s="184"/>
      <c r="IL60" s="170"/>
      <c r="IM60" s="170"/>
      <c r="IN60" s="170"/>
      <c r="IO60" s="170"/>
      <c r="IP60" s="170"/>
      <c r="IQ60" s="170"/>
      <c r="IR60" s="170"/>
      <c r="IS60" s="170"/>
      <c r="IT60" s="170"/>
      <c r="IU60" s="170"/>
      <c r="IV60" s="170"/>
      <c r="IW60" s="184"/>
      <c r="IX60" s="170"/>
      <c r="IY60" s="170"/>
      <c r="IZ60" s="170"/>
      <c r="JA60" s="170"/>
      <c r="JB60" s="170"/>
      <c r="JC60" s="170"/>
      <c r="JD60" s="170"/>
      <c r="JE60" s="170"/>
      <c r="JF60" s="170"/>
      <c r="JG60" s="170"/>
      <c r="JH60" s="170"/>
      <c r="JI60" s="184"/>
      <c r="JJ60" s="170"/>
      <c r="JK60" s="170"/>
      <c r="JL60" s="170"/>
      <c r="JM60" s="170"/>
      <c r="JN60" s="170"/>
      <c r="JO60" s="170"/>
      <c r="JP60" s="170"/>
      <c r="JQ60" s="170"/>
      <c r="JR60" s="170"/>
      <c r="JS60" s="170"/>
      <c r="JT60" s="170"/>
      <c r="JU60" s="184"/>
      <c r="JV60" s="170"/>
      <c r="JW60" s="170"/>
      <c r="JX60" s="170"/>
      <c r="JY60" s="170"/>
      <c r="JZ60" s="170"/>
      <c r="KA60" s="170"/>
      <c r="KB60" s="170"/>
      <c r="KC60" s="170"/>
      <c r="KD60" s="170"/>
      <c r="KE60" s="170"/>
      <c r="KF60" s="170"/>
      <c r="KG60" s="184"/>
      <c r="KH60" s="170"/>
      <c r="KI60" s="170"/>
      <c r="KJ60" s="170"/>
      <c r="KK60" s="170"/>
      <c r="KL60" s="170"/>
      <c r="KM60" s="170"/>
      <c r="KN60" s="170"/>
      <c r="KO60" s="170"/>
      <c r="KP60" s="170"/>
      <c r="KQ60" s="170"/>
      <c r="KR60" s="170"/>
      <c r="KS60" s="184"/>
      <c r="KT60" s="170"/>
      <c r="KU60" s="170"/>
      <c r="KV60" s="170"/>
      <c r="KW60" s="170"/>
      <c r="KX60" s="170"/>
      <c r="KY60" s="170"/>
      <c r="KZ60" s="170"/>
      <c r="LA60" s="170"/>
      <c r="LB60" s="170"/>
      <c r="LC60" s="170"/>
      <c r="LD60" s="170"/>
      <c r="LE60" s="184"/>
      <c r="LF60" s="170"/>
      <c r="LG60" s="170"/>
      <c r="LH60" s="170"/>
      <c r="LI60" s="170"/>
      <c r="LJ60" s="170"/>
      <c r="LK60" s="170"/>
      <c r="LL60" s="170"/>
      <c r="LM60" s="170"/>
      <c r="LN60" s="170"/>
      <c r="LO60" s="170"/>
      <c r="LP60" s="170"/>
      <c r="LQ60" s="184"/>
      <c r="LR60" s="170"/>
      <c r="LS60" s="170"/>
      <c r="LT60" s="170"/>
      <c r="LU60" s="170"/>
      <c r="LV60" s="170"/>
      <c r="LW60" s="170"/>
      <c r="LX60" s="170"/>
      <c r="LY60" s="170"/>
      <c r="LZ60" s="170"/>
      <c r="MA60" s="170"/>
      <c r="MB60" s="170"/>
      <c r="MC60" s="184"/>
      <c r="MD60" s="170"/>
      <c r="ME60" s="170"/>
      <c r="MF60" s="170"/>
      <c r="MG60" s="170"/>
      <c r="MH60" s="170"/>
      <c r="MI60" s="170"/>
      <c r="MJ60" s="170"/>
      <c r="MK60" s="170"/>
      <c r="ML60" s="170"/>
      <c r="MM60" s="170"/>
      <c r="MN60" s="170"/>
      <c r="MO60" s="184"/>
      <c r="MP60" s="170"/>
      <c r="MQ60" s="170"/>
      <c r="MR60" s="170"/>
      <c r="MS60" s="170"/>
      <c r="MT60" s="170"/>
      <c r="MU60" s="170"/>
      <c r="MV60" s="170"/>
      <c r="MW60" s="170"/>
      <c r="MX60" s="170"/>
      <c r="MY60" s="170"/>
      <c r="MZ60" s="170"/>
      <c r="NA60" s="184"/>
      <c r="NB60" s="170"/>
      <c r="NC60" s="170"/>
      <c r="ND60" s="170"/>
      <c r="NE60" s="170"/>
      <c r="NF60" s="170"/>
      <c r="NG60" s="170"/>
      <c r="NH60" s="170"/>
      <c r="NI60" s="170"/>
      <c r="NJ60" s="170"/>
      <c r="NK60" s="170"/>
      <c r="NL60" s="170"/>
      <c r="NM60" s="184"/>
      <c r="NN60" s="170"/>
      <c r="NO60" s="170"/>
      <c r="NP60" s="170"/>
      <c r="NQ60" s="170"/>
      <c r="NR60" s="170"/>
      <c r="NS60" s="170"/>
      <c r="NT60" s="170"/>
      <c r="NU60" s="170"/>
      <c r="NV60" s="170"/>
      <c r="NW60" s="170"/>
      <c r="NX60" s="170"/>
      <c r="NY60" s="184"/>
      <c r="NZ60" s="170"/>
      <c r="OA60" s="170"/>
      <c r="OB60" s="170"/>
      <c r="OC60" s="170"/>
      <c r="OD60" s="170"/>
      <c r="OE60" s="170"/>
      <c r="OF60" s="170"/>
      <c r="OG60" s="170"/>
      <c r="OH60" s="170"/>
      <c r="OI60" s="170"/>
      <c r="OJ60" s="170"/>
      <c r="OK60" s="184"/>
      <c r="OL60" s="170"/>
      <c r="OM60" s="170"/>
      <c r="ON60" s="170"/>
      <c r="OO60" s="170"/>
      <c r="OP60" s="170"/>
      <c r="OQ60" s="170"/>
      <c r="OR60" s="170"/>
      <c r="OS60" s="170"/>
      <c r="OT60" s="170"/>
      <c r="OU60" s="170"/>
      <c r="OV60" s="170"/>
      <c r="OW60" s="184"/>
      <c r="OX60" s="170"/>
      <c r="OY60" s="170"/>
      <c r="OZ60" s="170"/>
      <c r="PA60" s="170"/>
      <c r="PB60" s="170"/>
      <c r="PC60" s="170"/>
      <c r="PD60" s="170"/>
      <c r="PE60" s="170"/>
      <c r="PF60" s="170"/>
      <c r="PG60" s="170"/>
      <c r="PH60" s="170"/>
      <c r="PI60" s="184"/>
    </row>
    <row r="61" spans="2:425" ht="12.5" hidden="1" thickBot="1">
      <c r="B61" s="78"/>
      <c r="C61" s="78"/>
      <c r="D61" s="176"/>
      <c r="E61" s="177"/>
      <c r="F61" s="185">
        <f>ROUND(E58/100000,0)</f>
        <v>0</v>
      </c>
      <c r="G61" s="186" t="s">
        <v>268</v>
      </c>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9"/>
      <c r="AG61" s="179"/>
      <c r="AH61" s="179"/>
      <c r="AI61" s="179"/>
      <c r="AJ61" s="179"/>
      <c r="AK61" s="179"/>
      <c r="AL61" s="179"/>
      <c r="AM61" s="179"/>
      <c r="AN61" s="179"/>
      <c r="AO61" s="179"/>
      <c r="AP61" s="177"/>
      <c r="AQ61" s="177"/>
      <c r="AR61" s="177"/>
      <c r="AS61" s="177"/>
      <c r="AT61" s="177"/>
      <c r="AU61" s="177"/>
      <c r="AV61" s="177"/>
      <c r="AW61" s="177"/>
      <c r="AX61" s="177"/>
      <c r="AY61" s="177"/>
      <c r="AZ61" s="177"/>
      <c r="BA61" s="187"/>
      <c r="BB61" s="177"/>
      <c r="BC61" s="177"/>
      <c r="BD61" s="177"/>
      <c r="BE61" s="177"/>
      <c r="BF61" s="177"/>
      <c r="BG61" s="177"/>
      <c r="BH61" s="177"/>
      <c r="BI61" s="177"/>
      <c r="BJ61" s="177"/>
      <c r="BK61" s="177"/>
      <c r="BL61" s="177"/>
      <c r="BM61" s="187"/>
      <c r="BN61" s="177"/>
      <c r="BO61" s="177"/>
      <c r="BP61" s="177"/>
      <c r="BQ61" s="177"/>
      <c r="BR61" s="177"/>
      <c r="BS61" s="177"/>
      <c r="BT61" s="177"/>
      <c r="BU61" s="177"/>
      <c r="BV61" s="177"/>
      <c r="BW61" s="177"/>
      <c r="BX61" s="177"/>
      <c r="BY61" s="187"/>
      <c r="BZ61" s="177"/>
      <c r="CA61" s="177"/>
      <c r="CB61" s="177"/>
      <c r="CC61" s="177"/>
      <c r="CD61" s="177"/>
      <c r="CE61" s="177"/>
      <c r="CF61" s="177"/>
      <c r="CG61" s="177"/>
      <c r="CH61" s="177"/>
      <c r="CI61" s="177"/>
      <c r="CJ61" s="177"/>
      <c r="CK61" s="187"/>
      <c r="CL61" s="177"/>
      <c r="CM61" s="177"/>
      <c r="CN61" s="177"/>
      <c r="CO61" s="177"/>
      <c r="CP61" s="177"/>
      <c r="CQ61" s="177"/>
      <c r="CR61" s="177"/>
      <c r="CS61" s="177"/>
      <c r="CT61" s="177"/>
      <c r="CU61" s="177"/>
      <c r="CV61" s="177"/>
      <c r="CW61" s="187"/>
      <c r="CX61" s="177"/>
      <c r="CY61" s="177"/>
      <c r="CZ61" s="177"/>
      <c r="DA61" s="177"/>
      <c r="DB61" s="177"/>
      <c r="DC61" s="177"/>
      <c r="DD61" s="177"/>
      <c r="DE61" s="177"/>
      <c r="DF61" s="177"/>
      <c r="DG61" s="177"/>
      <c r="DH61" s="177"/>
      <c r="DI61" s="187"/>
      <c r="DJ61" s="177"/>
      <c r="DK61" s="177"/>
      <c r="DL61" s="177"/>
      <c r="DM61" s="177"/>
      <c r="DN61" s="177"/>
      <c r="DO61" s="177"/>
      <c r="DP61" s="177"/>
      <c r="DQ61" s="177"/>
      <c r="DR61" s="177"/>
      <c r="DS61" s="177"/>
      <c r="DT61" s="177"/>
      <c r="DU61" s="187"/>
      <c r="DV61" s="177">
        <v>0</v>
      </c>
      <c r="DW61" s="177"/>
      <c r="DX61" s="177"/>
      <c r="DY61" s="177"/>
      <c r="DZ61" s="177"/>
      <c r="EA61" s="177"/>
      <c r="EB61" s="177"/>
      <c r="EC61" s="177"/>
      <c r="ED61" s="177"/>
      <c r="EE61" s="177"/>
      <c r="EF61" s="177"/>
      <c r="EG61" s="187"/>
      <c r="EH61" s="177"/>
      <c r="EI61" s="177"/>
      <c r="EJ61" s="177"/>
      <c r="EK61" s="177"/>
      <c r="EL61" s="177"/>
      <c r="EM61" s="177"/>
      <c r="EN61" s="177"/>
      <c r="EO61" s="177"/>
      <c r="EP61" s="177"/>
      <c r="EQ61" s="177"/>
      <c r="ER61" s="177"/>
      <c r="ES61" s="187"/>
      <c r="ET61" s="177"/>
      <c r="EU61" s="177"/>
      <c r="EV61" s="177"/>
      <c r="EW61" s="177"/>
      <c r="EX61" s="177"/>
      <c r="EY61" s="177"/>
      <c r="EZ61" s="177"/>
      <c r="FA61" s="177"/>
      <c r="FB61" s="177"/>
      <c r="FC61" s="177"/>
      <c r="FD61" s="177"/>
      <c r="FE61" s="187"/>
      <c r="FF61" s="177"/>
      <c r="FG61" s="177"/>
      <c r="FH61" s="177"/>
      <c r="FI61" s="177"/>
      <c r="FJ61" s="177"/>
      <c r="FK61" s="177"/>
      <c r="FL61" s="177"/>
      <c r="FM61" s="177"/>
      <c r="FN61" s="177"/>
      <c r="FO61" s="177"/>
      <c r="FP61" s="177"/>
      <c r="FQ61" s="187"/>
      <c r="FR61" s="177"/>
      <c r="FS61" s="177"/>
      <c r="FT61" s="177"/>
      <c r="FU61" s="177"/>
      <c r="FV61" s="177"/>
      <c r="FW61" s="177"/>
      <c r="FX61" s="177"/>
      <c r="FY61" s="177"/>
      <c r="FZ61" s="177"/>
      <c r="GA61" s="177"/>
      <c r="GB61" s="177"/>
      <c r="GC61" s="187"/>
      <c r="GD61" s="177"/>
      <c r="GE61" s="177"/>
      <c r="GF61" s="177"/>
      <c r="GG61" s="177"/>
      <c r="GH61" s="177"/>
      <c r="GI61" s="177"/>
      <c r="GJ61" s="177"/>
      <c r="GK61" s="177"/>
      <c r="GL61" s="177"/>
      <c r="GM61" s="177"/>
      <c r="GN61" s="177"/>
      <c r="GO61" s="187"/>
      <c r="GP61" s="177"/>
      <c r="GQ61" s="177"/>
      <c r="GR61" s="177"/>
      <c r="GS61" s="177"/>
      <c r="GT61" s="177"/>
      <c r="GU61" s="177"/>
      <c r="GV61" s="177"/>
      <c r="GW61" s="177"/>
      <c r="GX61" s="177"/>
      <c r="GY61" s="177"/>
      <c r="GZ61" s="177"/>
      <c r="HA61" s="187"/>
      <c r="HB61" s="177"/>
      <c r="HC61" s="177"/>
      <c r="HD61" s="177"/>
      <c r="HE61" s="177"/>
      <c r="HF61" s="177"/>
      <c r="HG61" s="177"/>
      <c r="HH61" s="177"/>
      <c r="HI61" s="177"/>
      <c r="HJ61" s="177"/>
      <c r="HK61" s="177"/>
      <c r="HL61" s="177"/>
      <c r="HM61" s="187"/>
      <c r="HN61" s="177"/>
      <c r="HO61" s="177"/>
      <c r="HP61" s="177"/>
      <c r="HQ61" s="177"/>
      <c r="HR61" s="177"/>
      <c r="HS61" s="177"/>
      <c r="HT61" s="177"/>
      <c r="HU61" s="177"/>
      <c r="HV61" s="177"/>
      <c r="HW61" s="177"/>
      <c r="HX61" s="177"/>
      <c r="HY61" s="187"/>
      <c r="HZ61" s="177"/>
      <c r="IA61" s="177"/>
      <c r="IB61" s="177"/>
      <c r="IC61" s="177"/>
      <c r="ID61" s="177"/>
      <c r="IE61" s="177"/>
      <c r="IF61" s="177"/>
      <c r="IG61" s="177"/>
      <c r="IH61" s="177"/>
      <c r="II61" s="177"/>
      <c r="IJ61" s="177"/>
      <c r="IK61" s="187"/>
      <c r="IL61" s="177"/>
      <c r="IM61" s="177"/>
      <c r="IN61" s="177"/>
      <c r="IO61" s="177"/>
      <c r="IP61" s="177"/>
      <c r="IQ61" s="177"/>
      <c r="IR61" s="177"/>
      <c r="IS61" s="177"/>
      <c r="IT61" s="177"/>
      <c r="IU61" s="177"/>
      <c r="IV61" s="177"/>
      <c r="IW61" s="187"/>
      <c r="IX61" s="177"/>
      <c r="IY61" s="177"/>
      <c r="IZ61" s="177"/>
      <c r="JA61" s="177"/>
      <c r="JB61" s="177"/>
      <c r="JC61" s="177"/>
      <c r="JD61" s="177"/>
      <c r="JE61" s="177"/>
      <c r="JF61" s="177"/>
      <c r="JG61" s="177"/>
      <c r="JH61" s="177"/>
      <c r="JI61" s="187"/>
      <c r="JJ61" s="177"/>
      <c r="JK61" s="177"/>
      <c r="JL61" s="177"/>
      <c r="JM61" s="177"/>
      <c r="JN61" s="177"/>
      <c r="JO61" s="177"/>
      <c r="JP61" s="177"/>
      <c r="JQ61" s="177"/>
      <c r="JR61" s="177"/>
      <c r="JS61" s="177"/>
      <c r="JT61" s="177"/>
      <c r="JU61" s="187"/>
      <c r="JV61" s="177"/>
      <c r="JW61" s="177"/>
      <c r="JX61" s="177"/>
      <c r="JY61" s="177"/>
      <c r="JZ61" s="177"/>
      <c r="KA61" s="177"/>
      <c r="KB61" s="177"/>
      <c r="KC61" s="177"/>
      <c r="KD61" s="177"/>
      <c r="KE61" s="177"/>
      <c r="KF61" s="177"/>
      <c r="KG61" s="187"/>
      <c r="KH61" s="177"/>
      <c r="KI61" s="177"/>
      <c r="KJ61" s="177"/>
      <c r="KK61" s="177"/>
      <c r="KL61" s="177"/>
      <c r="KM61" s="177"/>
      <c r="KN61" s="177"/>
      <c r="KO61" s="177"/>
      <c r="KP61" s="177"/>
      <c r="KQ61" s="177"/>
      <c r="KR61" s="177"/>
      <c r="KS61" s="187"/>
      <c r="KT61" s="177"/>
      <c r="KU61" s="177"/>
      <c r="KV61" s="177"/>
      <c r="KW61" s="177"/>
      <c r="KX61" s="177"/>
      <c r="KY61" s="177"/>
      <c r="KZ61" s="177"/>
      <c r="LA61" s="177"/>
      <c r="LB61" s="177"/>
      <c r="LC61" s="177"/>
      <c r="LD61" s="177"/>
      <c r="LE61" s="187"/>
      <c r="LF61" s="177"/>
      <c r="LG61" s="177"/>
      <c r="LH61" s="177"/>
      <c r="LI61" s="177"/>
      <c r="LJ61" s="177"/>
      <c r="LK61" s="177"/>
      <c r="LL61" s="177"/>
      <c r="LM61" s="177"/>
      <c r="LN61" s="177"/>
      <c r="LO61" s="177"/>
      <c r="LP61" s="177"/>
      <c r="LQ61" s="187"/>
      <c r="LR61" s="177"/>
      <c r="LS61" s="177"/>
      <c r="LT61" s="177"/>
      <c r="LU61" s="177"/>
      <c r="LV61" s="177"/>
      <c r="LW61" s="177"/>
      <c r="LX61" s="177"/>
      <c r="LY61" s="177"/>
      <c r="LZ61" s="177"/>
      <c r="MA61" s="177"/>
      <c r="MB61" s="177"/>
      <c r="MC61" s="187"/>
      <c r="MD61" s="177"/>
      <c r="ME61" s="177"/>
      <c r="MF61" s="177"/>
      <c r="MG61" s="177"/>
      <c r="MH61" s="177"/>
      <c r="MI61" s="177"/>
      <c r="MJ61" s="177"/>
      <c r="MK61" s="177"/>
      <c r="ML61" s="177"/>
      <c r="MM61" s="177"/>
      <c r="MN61" s="177"/>
      <c r="MO61" s="187"/>
      <c r="MP61" s="177"/>
      <c r="MQ61" s="177"/>
      <c r="MR61" s="177"/>
      <c r="MS61" s="177"/>
      <c r="MT61" s="177"/>
      <c r="MU61" s="177"/>
      <c r="MV61" s="177"/>
      <c r="MW61" s="177"/>
      <c r="MX61" s="177"/>
      <c r="MY61" s="177"/>
      <c r="MZ61" s="177"/>
      <c r="NA61" s="187"/>
      <c r="NB61" s="177"/>
      <c r="NC61" s="177"/>
      <c r="ND61" s="177"/>
      <c r="NE61" s="177"/>
      <c r="NF61" s="177"/>
      <c r="NG61" s="177"/>
      <c r="NH61" s="177"/>
      <c r="NI61" s="177"/>
      <c r="NJ61" s="177"/>
      <c r="NK61" s="177"/>
      <c r="NL61" s="177"/>
      <c r="NM61" s="187"/>
      <c r="NN61" s="177"/>
      <c r="NO61" s="177"/>
      <c r="NP61" s="177"/>
      <c r="NQ61" s="177"/>
      <c r="NR61" s="177"/>
      <c r="NS61" s="177"/>
      <c r="NT61" s="177"/>
      <c r="NU61" s="177"/>
      <c r="NV61" s="177"/>
      <c r="NW61" s="177"/>
      <c r="NX61" s="177"/>
      <c r="NY61" s="187"/>
      <c r="NZ61" s="177"/>
      <c r="OA61" s="177"/>
      <c r="OB61" s="177"/>
      <c r="OC61" s="177"/>
      <c r="OD61" s="177"/>
      <c r="OE61" s="177"/>
      <c r="OF61" s="177"/>
      <c r="OG61" s="177"/>
      <c r="OH61" s="177"/>
      <c r="OI61" s="177"/>
      <c r="OJ61" s="177"/>
      <c r="OK61" s="187"/>
      <c r="OL61" s="177"/>
      <c r="OM61" s="177"/>
      <c r="ON61" s="177"/>
      <c r="OO61" s="177"/>
      <c r="OP61" s="177"/>
      <c r="OQ61" s="177"/>
      <c r="OR61" s="177"/>
      <c r="OS61" s="177"/>
      <c r="OT61" s="177"/>
      <c r="OU61" s="177"/>
      <c r="OV61" s="177"/>
      <c r="OW61" s="187"/>
      <c r="OX61" s="177"/>
      <c r="OY61" s="177"/>
      <c r="OZ61" s="177"/>
      <c r="PA61" s="177"/>
      <c r="PB61" s="177"/>
      <c r="PC61" s="177"/>
      <c r="PD61" s="177"/>
      <c r="PE61" s="177"/>
      <c r="PF61" s="177"/>
      <c r="PG61" s="177"/>
      <c r="PH61" s="177"/>
      <c r="PI61" s="187"/>
    </row>
    <row r="62" spans="2:425">
      <c r="B62" s="141" t="s">
        <v>132</v>
      </c>
      <c r="C62" s="188"/>
      <c r="D62" s="189" t="s">
        <v>142</v>
      </c>
      <c r="E62" s="190">
        <v>2026</v>
      </c>
      <c r="F62" s="191">
        <v>2004</v>
      </c>
      <c r="G62" s="190"/>
      <c r="H62" s="190"/>
      <c r="I62" s="190"/>
      <c r="J62" s="190"/>
      <c r="K62" s="190"/>
      <c r="L62" s="190"/>
      <c r="M62" s="190"/>
      <c r="N62" s="190"/>
      <c r="O62" s="190"/>
      <c r="P62" s="190"/>
      <c r="Q62" s="190"/>
      <c r="R62" s="191">
        <f>F62+1</f>
        <v>2005</v>
      </c>
      <c r="S62" s="190"/>
      <c r="T62" s="190"/>
      <c r="U62" s="190"/>
      <c r="V62" s="190"/>
      <c r="W62" s="190"/>
      <c r="X62" s="190"/>
      <c r="Y62" s="190"/>
      <c r="Z62" s="190"/>
      <c r="AA62" s="190"/>
      <c r="AB62" s="190"/>
      <c r="AC62" s="192"/>
      <c r="AD62" s="191">
        <f>R62+1</f>
        <v>2006</v>
      </c>
      <c r="AE62" s="190"/>
      <c r="AF62" s="190"/>
      <c r="AG62" s="190"/>
      <c r="AH62" s="190"/>
      <c r="AI62" s="190"/>
      <c r="AJ62" s="190"/>
      <c r="AK62" s="190"/>
      <c r="AL62" s="190"/>
      <c r="AM62" s="190"/>
      <c r="AN62" s="190"/>
      <c r="AO62" s="386"/>
      <c r="AP62" s="191">
        <f>AD62+1</f>
        <v>2007</v>
      </c>
      <c r="AQ62" s="190"/>
      <c r="AR62" s="190"/>
      <c r="AS62" s="190"/>
      <c r="AT62" s="190"/>
      <c r="AU62" s="190"/>
      <c r="AV62" s="190"/>
      <c r="AW62" s="190"/>
      <c r="AX62" s="190"/>
      <c r="AY62" s="190"/>
      <c r="AZ62" s="190"/>
      <c r="BA62" s="193"/>
      <c r="BB62" s="191">
        <f>AP62+1</f>
        <v>2008</v>
      </c>
      <c r="BC62" s="190"/>
      <c r="BD62" s="190"/>
      <c r="BE62" s="190"/>
      <c r="BF62" s="190"/>
      <c r="BG62" s="190"/>
      <c r="BH62" s="190"/>
      <c r="BI62" s="190"/>
      <c r="BJ62" s="190"/>
      <c r="BK62" s="190"/>
      <c r="BL62" s="190"/>
      <c r="BM62" s="193"/>
      <c r="BN62" s="191">
        <f>BB62+1</f>
        <v>2009</v>
      </c>
      <c r="BO62" s="190"/>
      <c r="BP62" s="190"/>
      <c r="BQ62" s="190"/>
      <c r="BR62" s="190"/>
      <c r="BS62" s="190"/>
      <c r="BT62" s="190"/>
      <c r="BU62" s="190"/>
      <c r="BV62" s="190"/>
      <c r="BW62" s="190"/>
      <c r="BX62" s="190"/>
      <c r="BY62" s="193"/>
      <c r="BZ62" s="191">
        <f>BN62+1</f>
        <v>2010</v>
      </c>
      <c r="CA62" s="190"/>
      <c r="CB62" s="190"/>
      <c r="CC62" s="190"/>
      <c r="CD62" s="190"/>
      <c r="CE62" s="190"/>
      <c r="CF62" s="190"/>
      <c r="CG62" s="190"/>
      <c r="CH62" s="190"/>
      <c r="CI62" s="190"/>
      <c r="CJ62" s="190"/>
      <c r="CK62" s="193"/>
      <c r="CL62" s="191">
        <f>BZ62+1</f>
        <v>2011</v>
      </c>
      <c r="CM62" s="190"/>
      <c r="CN62" s="190"/>
      <c r="CO62" s="190"/>
      <c r="CP62" s="190"/>
      <c r="CQ62" s="190"/>
      <c r="CR62" s="190"/>
      <c r="CS62" s="190"/>
      <c r="CT62" s="190"/>
      <c r="CU62" s="190"/>
      <c r="CV62" s="190"/>
      <c r="CW62" s="193"/>
      <c r="CX62" s="191">
        <f>CL62+1</f>
        <v>2012</v>
      </c>
      <c r="CY62" s="190"/>
      <c r="CZ62" s="190"/>
      <c r="DA62" s="190"/>
      <c r="DB62" s="190"/>
      <c r="DC62" s="190"/>
      <c r="DD62" s="190"/>
      <c r="DE62" s="190"/>
      <c r="DF62" s="190"/>
      <c r="DG62" s="190"/>
      <c r="DH62" s="190"/>
      <c r="DI62" s="193"/>
      <c r="DJ62" s="191">
        <f>CX62+1</f>
        <v>2013</v>
      </c>
      <c r="DK62" s="190"/>
      <c r="DL62" s="190"/>
      <c r="DM62" s="190"/>
      <c r="DN62" s="190"/>
      <c r="DO62" s="190"/>
      <c r="DP62" s="190"/>
      <c r="DQ62" s="190"/>
      <c r="DR62" s="190"/>
      <c r="DS62" s="190"/>
      <c r="DT62" s="190"/>
      <c r="DU62" s="193"/>
      <c r="DV62" s="191">
        <f>DJ62+1</f>
        <v>2014</v>
      </c>
      <c r="DW62" s="190"/>
      <c r="DX62" s="190"/>
      <c r="DY62" s="190"/>
      <c r="DZ62" s="190"/>
      <c r="EA62" s="190"/>
      <c r="EB62" s="190"/>
      <c r="EC62" s="190"/>
      <c r="ED62" s="190"/>
      <c r="EE62" s="190"/>
      <c r="EF62" s="190"/>
      <c r="EG62" s="193"/>
      <c r="EH62" s="191">
        <f>DV62+1</f>
        <v>2015</v>
      </c>
      <c r="EI62" s="190"/>
      <c r="EJ62" s="190"/>
      <c r="EK62" s="190"/>
      <c r="EL62" s="190"/>
      <c r="EM62" s="190"/>
      <c r="EN62" s="190"/>
      <c r="EO62" s="190"/>
      <c r="EP62" s="190"/>
      <c r="EQ62" s="190"/>
      <c r="ER62" s="190"/>
      <c r="ES62" s="193"/>
      <c r="ET62" s="191">
        <f>EH62+1</f>
        <v>2016</v>
      </c>
      <c r="EU62" s="190"/>
      <c r="EV62" s="190"/>
      <c r="EW62" s="190"/>
      <c r="EX62" s="190"/>
      <c r="EY62" s="190"/>
      <c r="EZ62" s="190"/>
      <c r="FA62" s="190"/>
      <c r="FB62" s="190"/>
      <c r="FC62" s="190"/>
      <c r="FD62" s="190"/>
      <c r="FE62" s="193"/>
      <c r="FF62" s="191">
        <f>ET62+1</f>
        <v>2017</v>
      </c>
      <c r="FG62" s="190"/>
      <c r="FH62" s="190"/>
      <c r="FI62" s="190"/>
      <c r="FJ62" s="190"/>
      <c r="FK62" s="190"/>
      <c r="FL62" s="190"/>
      <c r="FM62" s="190"/>
      <c r="FN62" s="190"/>
      <c r="FO62" s="190"/>
      <c r="FP62" s="190"/>
      <c r="FQ62" s="193"/>
      <c r="FR62" s="191">
        <f>FF62+1</f>
        <v>2018</v>
      </c>
      <c r="FS62" s="190"/>
      <c r="FT62" s="190"/>
      <c r="FU62" s="190"/>
      <c r="FV62" s="190"/>
      <c r="FW62" s="190"/>
      <c r="FX62" s="190"/>
      <c r="FY62" s="190"/>
      <c r="FZ62" s="190"/>
      <c r="GA62" s="190"/>
      <c r="GB62" s="190"/>
      <c r="GC62" s="193"/>
      <c r="GD62" s="191">
        <f>FR62+1</f>
        <v>2019</v>
      </c>
      <c r="GE62" s="190"/>
      <c r="GF62" s="190"/>
      <c r="GG62" s="190"/>
      <c r="GH62" s="190"/>
      <c r="GI62" s="190"/>
      <c r="GJ62" s="190"/>
      <c r="GK62" s="190"/>
      <c r="GL62" s="190"/>
      <c r="GM62" s="190"/>
      <c r="GN62" s="190"/>
      <c r="GO62" s="193"/>
      <c r="GP62" s="191">
        <f>GD62+1</f>
        <v>2020</v>
      </c>
      <c r="GQ62" s="190"/>
      <c r="GR62" s="190"/>
      <c r="GS62" s="190"/>
      <c r="GT62" s="190"/>
      <c r="GU62" s="190"/>
      <c r="GV62" s="190"/>
      <c r="GW62" s="190"/>
      <c r="GX62" s="190"/>
      <c r="GY62" s="190"/>
      <c r="GZ62" s="190"/>
      <c r="HA62" s="193"/>
      <c r="HB62" s="191">
        <f>GP62+1</f>
        <v>2021</v>
      </c>
      <c r="HC62" s="190"/>
      <c r="HD62" s="190"/>
      <c r="HE62" s="190"/>
      <c r="HF62" s="190"/>
      <c r="HG62" s="190"/>
      <c r="HH62" s="190"/>
      <c r="HI62" s="190"/>
      <c r="HJ62" s="190"/>
      <c r="HK62" s="190"/>
      <c r="HL62" s="190"/>
      <c r="HM62" s="193"/>
      <c r="HN62" s="191">
        <f>HB62+1</f>
        <v>2022</v>
      </c>
      <c r="HO62" s="190"/>
      <c r="HP62" s="190"/>
      <c r="HQ62" s="190"/>
      <c r="HR62" s="190"/>
      <c r="HS62" s="190"/>
      <c r="HT62" s="190"/>
      <c r="HU62" s="190"/>
      <c r="HV62" s="190"/>
      <c r="HW62" s="190"/>
      <c r="HX62" s="190"/>
      <c r="HY62" s="193"/>
      <c r="HZ62" s="191">
        <f t="shared" ref="HZ62" si="579">HN62+1</f>
        <v>2023</v>
      </c>
      <c r="IA62" s="190"/>
      <c r="IB62" s="190"/>
      <c r="IC62" s="190"/>
      <c r="ID62" s="190"/>
      <c r="IE62" s="190"/>
      <c r="IF62" s="190"/>
      <c r="IG62" s="190"/>
      <c r="IH62" s="190"/>
      <c r="II62" s="190"/>
      <c r="IJ62" s="190"/>
      <c r="IK62" s="193"/>
      <c r="IL62" s="191">
        <f t="shared" ref="IL62" si="580">HZ62+1</f>
        <v>2024</v>
      </c>
      <c r="IM62" s="190"/>
      <c r="IN62" s="190"/>
      <c r="IO62" s="190"/>
      <c r="IP62" s="190"/>
      <c r="IQ62" s="190"/>
      <c r="IR62" s="190"/>
      <c r="IS62" s="190"/>
      <c r="IT62" s="190"/>
      <c r="IU62" s="190"/>
      <c r="IV62" s="190"/>
      <c r="IW62" s="193"/>
      <c r="IX62" s="191">
        <f t="shared" ref="IX62" si="581">IL62+1</f>
        <v>2025</v>
      </c>
      <c r="IY62" s="190"/>
      <c r="IZ62" s="190"/>
      <c r="JA62" s="190"/>
      <c r="JB62" s="190"/>
      <c r="JC62" s="190"/>
      <c r="JD62" s="190"/>
      <c r="JE62" s="190"/>
      <c r="JF62" s="190"/>
      <c r="JG62" s="190"/>
      <c r="JH62" s="190"/>
      <c r="JI62" s="193"/>
      <c r="JJ62" s="191">
        <f t="shared" ref="JJ62" si="582">IX62+1</f>
        <v>2026</v>
      </c>
      <c r="JK62" s="190"/>
      <c r="JL62" s="190"/>
      <c r="JM62" s="190"/>
      <c r="JN62" s="190"/>
      <c r="JO62" s="190"/>
      <c r="JP62" s="190"/>
      <c r="JQ62" s="190"/>
      <c r="JR62" s="190"/>
      <c r="JS62" s="190"/>
      <c r="JT62" s="190"/>
      <c r="JU62" s="193"/>
      <c r="JV62" s="191">
        <f t="shared" ref="JV62" si="583">JJ62+1</f>
        <v>2027</v>
      </c>
      <c r="JW62" s="190"/>
      <c r="JX62" s="190"/>
      <c r="JY62" s="190"/>
      <c r="JZ62" s="190"/>
      <c r="KA62" s="190"/>
      <c r="KB62" s="190"/>
      <c r="KC62" s="190"/>
      <c r="KD62" s="190"/>
      <c r="KE62" s="190"/>
      <c r="KF62" s="190"/>
      <c r="KG62" s="193"/>
      <c r="KH62" s="191">
        <f t="shared" ref="KH62" si="584">JV62+1</f>
        <v>2028</v>
      </c>
      <c r="KI62" s="190"/>
      <c r="KJ62" s="190"/>
      <c r="KK62" s="190"/>
      <c r="KL62" s="190"/>
      <c r="KM62" s="190"/>
      <c r="KN62" s="190"/>
      <c r="KO62" s="190"/>
      <c r="KP62" s="190"/>
      <c r="KQ62" s="190"/>
      <c r="KR62" s="190"/>
      <c r="KS62" s="193"/>
      <c r="KT62" s="191">
        <f t="shared" ref="KT62" si="585">KH62+1</f>
        <v>2029</v>
      </c>
      <c r="KU62" s="190"/>
      <c r="KV62" s="190"/>
      <c r="KW62" s="190"/>
      <c r="KX62" s="190"/>
      <c r="KY62" s="190"/>
      <c r="KZ62" s="190"/>
      <c r="LA62" s="190"/>
      <c r="LB62" s="190"/>
      <c r="LC62" s="190"/>
      <c r="LD62" s="190"/>
      <c r="LE62" s="193"/>
      <c r="LF62" s="191">
        <f t="shared" ref="LF62" si="586">KT62+1</f>
        <v>2030</v>
      </c>
      <c r="LG62" s="190"/>
      <c r="LH62" s="190"/>
      <c r="LI62" s="190"/>
      <c r="LJ62" s="190"/>
      <c r="LK62" s="190"/>
      <c r="LL62" s="190"/>
      <c r="LM62" s="190"/>
      <c r="LN62" s="190"/>
      <c r="LO62" s="190"/>
      <c r="LP62" s="190"/>
      <c r="LQ62" s="193"/>
      <c r="LR62" s="191">
        <f t="shared" ref="LR62" si="587">LF62+1</f>
        <v>2031</v>
      </c>
      <c r="LS62" s="190"/>
      <c r="LT62" s="190"/>
      <c r="LU62" s="190"/>
      <c r="LV62" s="190"/>
      <c r="LW62" s="190"/>
      <c r="LX62" s="190"/>
      <c r="LY62" s="190"/>
      <c r="LZ62" s="190"/>
      <c r="MA62" s="190"/>
      <c r="MB62" s="190"/>
      <c r="MC62" s="193"/>
      <c r="MD62" s="191">
        <f t="shared" ref="MD62" si="588">LR62+1</f>
        <v>2032</v>
      </c>
      <c r="ME62" s="190"/>
      <c r="MF62" s="190"/>
      <c r="MG62" s="190"/>
      <c r="MH62" s="190"/>
      <c r="MI62" s="190"/>
      <c r="MJ62" s="190"/>
      <c r="MK62" s="190"/>
      <c r="ML62" s="190"/>
      <c r="MM62" s="190"/>
      <c r="MN62" s="190"/>
      <c r="MO62" s="193"/>
      <c r="MP62" s="191">
        <f t="shared" ref="MP62" si="589">MD62+1</f>
        <v>2033</v>
      </c>
      <c r="MQ62" s="190"/>
      <c r="MR62" s="190"/>
      <c r="MS62" s="190"/>
      <c r="MT62" s="190"/>
      <c r="MU62" s="190"/>
      <c r="MV62" s="190"/>
      <c r="MW62" s="190"/>
      <c r="MX62" s="190"/>
      <c r="MY62" s="190"/>
      <c r="MZ62" s="190"/>
      <c r="NA62" s="193"/>
      <c r="NB62" s="191">
        <f t="shared" ref="NB62" si="590">MP62+1</f>
        <v>2034</v>
      </c>
      <c r="NC62" s="190"/>
      <c r="ND62" s="190"/>
      <c r="NE62" s="190"/>
      <c r="NF62" s="190"/>
      <c r="NG62" s="190"/>
      <c r="NH62" s="190"/>
      <c r="NI62" s="190"/>
      <c r="NJ62" s="190"/>
      <c r="NK62" s="190"/>
      <c r="NL62" s="190"/>
      <c r="NM62" s="193"/>
      <c r="NN62" s="191">
        <f t="shared" ref="NN62" si="591">NB62+1</f>
        <v>2035</v>
      </c>
      <c r="NO62" s="190"/>
      <c r="NP62" s="190"/>
      <c r="NQ62" s="190"/>
      <c r="NR62" s="190"/>
      <c r="NS62" s="190"/>
      <c r="NT62" s="190"/>
      <c r="NU62" s="190"/>
      <c r="NV62" s="190"/>
      <c r="NW62" s="190"/>
      <c r="NX62" s="190"/>
      <c r="NY62" s="193"/>
      <c r="NZ62" s="191">
        <f t="shared" ref="NZ62" si="592">NN62+1</f>
        <v>2036</v>
      </c>
      <c r="OA62" s="190"/>
      <c r="OB62" s="190"/>
      <c r="OC62" s="190"/>
      <c r="OD62" s="190"/>
      <c r="OE62" s="190"/>
      <c r="OF62" s="190"/>
      <c r="OG62" s="190"/>
      <c r="OH62" s="190"/>
      <c r="OI62" s="190"/>
      <c r="OJ62" s="190"/>
      <c r="OK62" s="193"/>
      <c r="OL62" s="191">
        <f t="shared" ref="OL62" si="593">NZ62+1</f>
        <v>2037</v>
      </c>
      <c r="OM62" s="190"/>
      <c r="ON62" s="190"/>
      <c r="OO62" s="190"/>
      <c r="OP62" s="190"/>
      <c r="OQ62" s="190"/>
      <c r="OR62" s="190"/>
      <c r="OS62" s="190"/>
      <c r="OT62" s="190"/>
      <c r="OU62" s="190"/>
      <c r="OV62" s="190"/>
      <c r="OW62" s="193"/>
      <c r="OX62" s="191">
        <f t="shared" ref="OX62" si="594">OL62+1</f>
        <v>2038</v>
      </c>
      <c r="OY62" s="190"/>
      <c r="OZ62" s="190"/>
      <c r="PA62" s="190"/>
      <c r="PB62" s="190"/>
      <c r="PC62" s="190"/>
      <c r="PD62" s="190"/>
      <c r="PE62" s="190"/>
      <c r="PF62" s="190"/>
      <c r="PG62" s="190"/>
      <c r="PH62" s="190"/>
      <c r="PI62" s="193"/>
    </row>
    <row r="63" spans="2:425">
      <c r="B63" s="194" t="s">
        <v>134</v>
      </c>
      <c r="C63" s="159"/>
      <c r="D63" s="195" t="s">
        <v>143</v>
      </c>
      <c r="E63" s="196">
        <v>1</v>
      </c>
      <c r="F63" s="196">
        <v>1</v>
      </c>
      <c r="G63" s="196">
        <v>2</v>
      </c>
      <c r="H63" s="196">
        <v>3</v>
      </c>
      <c r="I63" s="196">
        <v>4</v>
      </c>
      <c r="J63" s="196">
        <v>5</v>
      </c>
      <c r="K63" s="196">
        <v>6</v>
      </c>
      <c r="L63" s="196">
        <v>7</v>
      </c>
      <c r="M63" s="196">
        <v>8</v>
      </c>
      <c r="N63" s="196">
        <v>9</v>
      </c>
      <c r="O63" s="196">
        <v>10</v>
      </c>
      <c r="P63" s="196">
        <v>11</v>
      </c>
      <c r="Q63" s="196">
        <v>12</v>
      </c>
      <c r="R63" s="196">
        <v>1</v>
      </c>
      <c r="S63" s="196">
        <v>2</v>
      </c>
      <c r="T63" s="196">
        <v>3</v>
      </c>
      <c r="U63" s="196">
        <v>4</v>
      </c>
      <c r="V63" s="196">
        <v>5</v>
      </c>
      <c r="W63" s="196">
        <v>6</v>
      </c>
      <c r="X63" s="196">
        <v>7</v>
      </c>
      <c r="Y63" s="196">
        <v>8</v>
      </c>
      <c r="Z63" s="196">
        <v>9</v>
      </c>
      <c r="AA63" s="196">
        <v>10</v>
      </c>
      <c r="AB63" s="196">
        <v>11</v>
      </c>
      <c r="AC63" s="196">
        <v>12</v>
      </c>
      <c r="AD63" s="196">
        <v>1</v>
      </c>
      <c r="AE63" s="196">
        <v>2</v>
      </c>
      <c r="AF63" s="196">
        <v>3</v>
      </c>
      <c r="AG63" s="196">
        <v>4</v>
      </c>
      <c r="AH63" s="196">
        <v>5</v>
      </c>
      <c r="AI63" s="196">
        <v>6</v>
      </c>
      <c r="AJ63" s="196">
        <v>7</v>
      </c>
      <c r="AK63" s="196">
        <v>8</v>
      </c>
      <c r="AL63" s="196">
        <v>9</v>
      </c>
      <c r="AM63" s="196">
        <v>10</v>
      </c>
      <c r="AN63" s="196">
        <v>11</v>
      </c>
      <c r="AO63" s="198">
        <v>12</v>
      </c>
      <c r="AP63" s="196">
        <v>1</v>
      </c>
      <c r="AQ63" s="196">
        <v>2</v>
      </c>
      <c r="AR63" s="196">
        <v>3</v>
      </c>
      <c r="AS63" s="196">
        <v>4</v>
      </c>
      <c r="AT63" s="196">
        <v>5</v>
      </c>
      <c r="AU63" s="196">
        <v>6</v>
      </c>
      <c r="AV63" s="196">
        <v>7</v>
      </c>
      <c r="AW63" s="196">
        <v>8</v>
      </c>
      <c r="AX63" s="196">
        <v>9</v>
      </c>
      <c r="AY63" s="196">
        <v>10</v>
      </c>
      <c r="AZ63" s="197">
        <v>11</v>
      </c>
      <c r="BA63" s="198">
        <v>12</v>
      </c>
      <c r="BB63" s="196">
        <v>1</v>
      </c>
      <c r="BC63" s="196">
        <v>2</v>
      </c>
      <c r="BD63" s="196">
        <v>3</v>
      </c>
      <c r="BE63" s="196">
        <v>4</v>
      </c>
      <c r="BF63" s="196">
        <v>5</v>
      </c>
      <c r="BG63" s="196">
        <v>6</v>
      </c>
      <c r="BH63" s="196">
        <v>7</v>
      </c>
      <c r="BI63" s="196">
        <v>8</v>
      </c>
      <c r="BJ63" s="196">
        <v>9</v>
      </c>
      <c r="BK63" s="196">
        <v>10</v>
      </c>
      <c r="BL63" s="197">
        <v>11</v>
      </c>
      <c r="BM63" s="198">
        <v>12</v>
      </c>
      <c r="BN63" s="196">
        <v>1</v>
      </c>
      <c r="BO63" s="196">
        <v>2</v>
      </c>
      <c r="BP63" s="196">
        <v>3</v>
      </c>
      <c r="BQ63" s="196">
        <v>4</v>
      </c>
      <c r="BR63" s="196">
        <v>5</v>
      </c>
      <c r="BS63" s="196">
        <v>6</v>
      </c>
      <c r="BT63" s="196">
        <v>7</v>
      </c>
      <c r="BU63" s="196">
        <v>8</v>
      </c>
      <c r="BV63" s="196">
        <v>9</v>
      </c>
      <c r="BW63" s="196">
        <v>10</v>
      </c>
      <c r="BX63" s="197">
        <v>11</v>
      </c>
      <c r="BY63" s="198">
        <v>12</v>
      </c>
      <c r="BZ63" s="196">
        <v>1</v>
      </c>
      <c r="CA63" s="196">
        <v>2</v>
      </c>
      <c r="CB63" s="196">
        <v>3</v>
      </c>
      <c r="CC63" s="196">
        <v>4</v>
      </c>
      <c r="CD63" s="196">
        <v>5</v>
      </c>
      <c r="CE63" s="196">
        <v>6</v>
      </c>
      <c r="CF63" s="196">
        <v>7</v>
      </c>
      <c r="CG63" s="196">
        <v>8</v>
      </c>
      <c r="CH63" s="196">
        <v>9</v>
      </c>
      <c r="CI63" s="196">
        <v>10</v>
      </c>
      <c r="CJ63" s="197">
        <v>11</v>
      </c>
      <c r="CK63" s="198">
        <v>12</v>
      </c>
      <c r="CL63" s="196">
        <v>1</v>
      </c>
      <c r="CM63" s="196">
        <v>2</v>
      </c>
      <c r="CN63" s="196">
        <v>3</v>
      </c>
      <c r="CO63" s="196">
        <v>4</v>
      </c>
      <c r="CP63" s="196">
        <v>5</v>
      </c>
      <c r="CQ63" s="196">
        <v>6</v>
      </c>
      <c r="CR63" s="196">
        <v>7</v>
      </c>
      <c r="CS63" s="196">
        <v>8</v>
      </c>
      <c r="CT63" s="196">
        <v>9</v>
      </c>
      <c r="CU63" s="196">
        <v>10</v>
      </c>
      <c r="CV63" s="197">
        <v>11</v>
      </c>
      <c r="CW63" s="198">
        <v>12</v>
      </c>
      <c r="CX63" s="196">
        <v>1</v>
      </c>
      <c r="CY63" s="196">
        <v>2</v>
      </c>
      <c r="CZ63" s="196">
        <v>3</v>
      </c>
      <c r="DA63" s="196">
        <v>4</v>
      </c>
      <c r="DB63" s="196">
        <v>5</v>
      </c>
      <c r="DC63" s="196">
        <v>6</v>
      </c>
      <c r="DD63" s="196">
        <v>7</v>
      </c>
      <c r="DE63" s="196">
        <v>8</v>
      </c>
      <c r="DF63" s="196">
        <v>9</v>
      </c>
      <c r="DG63" s="196">
        <v>10</v>
      </c>
      <c r="DH63" s="197">
        <v>11</v>
      </c>
      <c r="DI63" s="198">
        <v>12</v>
      </c>
      <c r="DJ63" s="196">
        <v>1</v>
      </c>
      <c r="DK63" s="196">
        <v>2</v>
      </c>
      <c r="DL63" s="196">
        <v>3</v>
      </c>
      <c r="DM63" s="196">
        <v>4</v>
      </c>
      <c r="DN63" s="196">
        <v>5</v>
      </c>
      <c r="DO63" s="196">
        <v>6</v>
      </c>
      <c r="DP63" s="196">
        <v>7</v>
      </c>
      <c r="DQ63" s="196">
        <v>8</v>
      </c>
      <c r="DR63" s="196">
        <v>9</v>
      </c>
      <c r="DS63" s="196">
        <v>10</v>
      </c>
      <c r="DT63" s="197">
        <v>11</v>
      </c>
      <c r="DU63" s="198">
        <v>12</v>
      </c>
      <c r="DV63" s="196">
        <v>1</v>
      </c>
      <c r="DW63" s="196">
        <v>2</v>
      </c>
      <c r="DX63" s="196">
        <v>3</v>
      </c>
      <c r="DY63" s="196">
        <v>4</v>
      </c>
      <c r="DZ63" s="196">
        <v>5</v>
      </c>
      <c r="EA63" s="196">
        <v>6</v>
      </c>
      <c r="EB63" s="196">
        <v>7</v>
      </c>
      <c r="EC63" s="196">
        <v>8</v>
      </c>
      <c r="ED63" s="196">
        <v>9</v>
      </c>
      <c r="EE63" s="196">
        <v>10</v>
      </c>
      <c r="EF63" s="197">
        <v>11</v>
      </c>
      <c r="EG63" s="198">
        <v>12</v>
      </c>
      <c r="EH63" s="196">
        <v>1</v>
      </c>
      <c r="EI63" s="196">
        <v>2</v>
      </c>
      <c r="EJ63" s="196">
        <v>3</v>
      </c>
      <c r="EK63" s="196">
        <v>4</v>
      </c>
      <c r="EL63" s="196">
        <v>5</v>
      </c>
      <c r="EM63" s="196">
        <v>6</v>
      </c>
      <c r="EN63" s="196">
        <v>7</v>
      </c>
      <c r="EO63" s="196">
        <v>8</v>
      </c>
      <c r="EP63" s="196">
        <v>9</v>
      </c>
      <c r="EQ63" s="196">
        <v>10</v>
      </c>
      <c r="ER63" s="197">
        <v>11</v>
      </c>
      <c r="ES63" s="198">
        <v>12</v>
      </c>
      <c r="ET63" s="196">
        <v>1</v>
      </c>
      <c r="EU63" s="196">
        <v>2</v>
      </c>
      <c r="EV63" s="196">
        <v>3</v>
      </c>
      <c r="EW63" s="196">
        <v>4</v>
      </c>
      <c r="EX63" s="196">
        <v>5</v>
      </c>
      <c r="EY63" s="196">
        <v>6</v>
      </c>
      <c r="EZ63" s="196">
        <v>7</v>
      </c>
      <c r="FA63" s="196">
        <v>8</v>
      </c>
      <c r="FB63" s="196">
        <v>9</v>
      </c>
      <c r="FC63" s="196">
        <v>10</v>
      </c>
      <c r="FD63" s="197">
        <v>11</v>
      </c>
      <c r="FE63" s="198">
        <v>12</v>
      </c>
      <c r="FF63" s="196">
        <v>1</v>
      </c>
      <c r="FG63" s="196">
        <v>2</v>
      </c>
      <c r="FH63" s="196">
        <v>3</v>
      </c>
      <c r="FI63" s="196">
        <v>4</v>
      </c>
      <c r="FJ63" s="196">
        <v>5</v>
      </c>
      <c r="FK63" s="196">
        <v>6</v>
      </c>
      <c r="FL63" s="196">
        <v>7</v>
      </c>
      <c r="FM63" s="196">
        <v>8</v>
      </c>
      <c r="FN63" s="196">
        <v>9</v>
      </c>
      <c r="FO63" s="196">
        <v>10</v>
      </c>
      <c r="FP63" s="197">
        <v>11</v>
      </c>
      <c r="FQ63" s="198">
        <v>12</v>
      </c>
      <c r="FR63" s="196">
        <v>1</v>
      </c>
      <c r="FS63" s="196">
        <v>2</v>
      </c>
      <c r="FT63" s="196">
        <v>3</v>
      </c>
      <c r="FU63" s="196">
        <v>4</v>
      </c>
      <c r="FV63" s="196">
        <v>5</v>
      </c>
      <c r="FW63" s="196">
        <v>6</v>
      </c>
      <c r="FX63" s="196">
        <v>7</v>
      </c>
      <c r="FY63" s="196">
        <v>8</v>
      </c>
      <c r="FZ63" s="196">
        <v>9</v>
      </c>
      <c r="GA63" s="196">
        <v>10</v>
      </c>
      <c r="GB63" s="197">
        <v>11</v>
      </c>
      <c r="GC63" s="198">
        <v>12</v>
      </c>
      <c r="GD63" s="196">
        <v>1</v>
      </c>
      <c r="GE63" s="196">
        <v>2</v>
      </c>
      <c r="GF63" s="196">
        <v>3</v>
      </c>
      <c r="GG63" s="196">
        <v>4</v>
      </c>
      <c r="GH63" s="196">
        <v>5</v>
      </c>
      <c r="GI63" s="196">
        <v>6</v>
      </c>
      <c r="GJ63" s="196">
        <v>7</v>
      </c>
      <c r="GK63" s="196">
        <v>8</v>
      </c>
      <c r="GL63" s="196">
        <v>9</v>
      </c>
      <c r="GM63" s="196">
        <v>10</v>
      </c>
      <c r="GN63" s="197">
        <v>11</v>
      </c>
      <c r="GO63" s="198">
        <v>12</v>
      </c>
      <c r="GP63" s="196">
        <v>1</v>
      </c>
      <c r="GQ63" s="196">
        <v>2</v>
      </c>
      <c r="GR63" s="196">
        <v>3</v>
      </c>
      <c r="GS63" s="196">
        <v>4</v>
      </c>
      <c r="GT63" s="196">
        <v>5</v>
      </c>
      <c r="GU63" s="196">
        <v>6</v>
      </c>
      <c r="GV63" s="196">
        <v>7</v>
      </c>
      <c r="GW63" s="196">
        <v>8</v>
      </c>
      <c r="GX63" s="196">
        <v>9</v>
      </c>
      <c r="GY63" s="196">
        <v>10</v>
      </c>
      <c r="GZ63" s="197">
        <v>11</v>
      </c>
      <c r="HA63" s="198">
        <v>12</v>
      </c>
      <c r="HB63" s="196">
        <v>1</v>
      </c>
      <c r="HC63" s="196">
        <v>2</v>
      </c>
      <c r="HD63" s="196">
        <v>3</v>
      </c>
      <c r="HE63" s="196">
        <v>4</v>
      </c>
      <c r="HF63" s="196">
        <v>5</v>
      </c>
      <c r="HG63" s="196">
        <v>6</v>
      </c>
      <c r="HH63" s="196">
        <v>7</v>
      </c>
      <c r="HI63" s="196">
        <v>8</v>
      </c>
      <c r="HJ63" s="196">
        <v>9</v>
      </c>
      <c r="HK63" s="196">
        <v>10</v>
      </c>
      <c r="HL63" s="197">
        <v>11</v>
      </c>
      <c r="HM63" s="198">
        <v>12</v>
      </c>
      <c r="HN63" s="196">
        <v>1</v>
      </c>
      <c r="HO63" s="196">
        <v>2</v>
      </c>
      <c r="HP63" s="196">
        <v>3</v>
      </c>
      <c r="HQ63" s="196">
        <v>4</v>
      </c>
      <c r="HR63" s="196">
        <v>5</v>
      </c>
      <c r="HS63" s="196">
        <v>6</v>
      </c>
      <c r="HT63" s="196">
        <v>7</v>
      </c>
      <c r="HU63" s="196">
        <v>8</v>
      </c>
      <c r="HV63" s="196">
        <v>9</v>
      </c>
      <c r="HW63" s="196">
        <v>10</v>
      </c>
      <c r="HX63" s="197">
        <v>11</v>
      </c>
      <c r="HY63" s="198">
        <v>12</v>
      </c>
      <c r="HZ63" s="196">
        <v>1</v>
      </c>
      <c r="IA63" s="196">
        <v>2</v>
      </c>
      <c r="IB63" s="196">
        <v>3</v>
      </c>
      <c r="IC63" s="196">
        <v>4</v>
      </c>
      <c r="ID63" s="196">
        <v>5</v>
      </c>
      <c r="IE63" s="196">
        <v>6</v>
      </c>
      <c r="IF63" s="196">
        <v>7</v>
      </c>
      <c r="IG63" s="196">
        <v>8</v>
      </c>
      <c r="IH63" s="196">
        <v>9</v>
      </c>
      <c r="II63" s="196">
        <v>10</v>
      </c>
      <c r="IJ63" s="197">
        <v>11</v>
      </c>
      <c r="IK63" s="198">
        <v>12</v>
      </c>
      <c r="IL63" s="196">
        <v>1</v>
      </c>
      <c r="IM63" s="196">
        <v>2</v>
      </c>
      <c r="IN63" s="196">
        <v>3</v>
      </c>
      <c r="IO63" s="196">
        <v>4</v>
      </c>
      <c r="IP63" s="196">
        <v>5</v>
      </c>
      <c r="IQ63" s="196">
        <v>6</v>
      </c>
      <c r="IR63" s="196">
        <v>7</v>
      </c>
      <c r="IS63" s="196">
        <v>8</v>
      </c>
      <c r="IT63" s="196">
        <v>9</v>
      </c>
      <c r="IU63" s="196">
        <v>10</v>
      </c>
      <c r="IV63" s="197">
        <v>11</v>
      </c>
      <c r="IW63" s="198">
        <v>12</v>
      </c>
      <c r="IX63" s="196">
        <v>1</v>
      </c>
      <c r="IY63" s="196">
        <v>2</v>
      </c>
      <c r="IZ63" s="196">
        <v>3</v>
      </c>
      <c r="JA63" s="196">
        <v>4</v>
      </c>
      <c r="JB63" s="196">
        <v>5</v>
      </c>
      <c r="JC63" s="196">
        <v>6</v>
      </c>
      <c r="JD63" s="196">
        <v>7</v>
      </c>
      <c r="JE63" s="196">
        <v>8</v>
      </c>
      <c r="JF63" s="196">
        <v>9</v>
      </c>
      <c r="JG63" s="196">
        <v>10</v>
      </c>
      <c r="JH63" s="197">
        <v>11</v>
      </c>
      <c r="JI63" s="198">
        <v>12</v>
      </c>
      <c r="JJ63" s="196">
        <v>1</v>
      </c>
      <c r="JK63" s="196">
        <v>2</v>
      </c>
      <c r="JL63" s="196">
        <v>3</v>
      </c>
      <c r="JM63" s="196">
        <v>4</v>
      </c>
      <c r="JN63" s="196">
        <v>5</v>
      </c>
      <c r="JO63" s="196">
        <v>6</v>
      </c>
      <c r="JP63" s="196">
        <v>7</v>
      </c>
      <c r="JQ63" s="196">
        <v>8</v>
      </c>
      <c r="JR63" s="196">
        <v>9</v>
      </c>
      <c r="JS63" s="196">
        <v>10</v>
      </c>
      <c r="JT63" s="197">
        <v>11</v>
      </c>
      <c r="JU63" s="198">
        <v>12</v>
      </c>
      <c r="JV63" s="196">
        <v>1</v>
      </c>
      <c r="JW63" s="196">
        <v>2</v>
      </c>
      <c r="JX63" s="196">
        <v>3</v>
      </c>
      <c r="JY63" s="196">
        <v>4</v>
      </c>
      <c r="JZ63" s="196">
        <v>5</v>
      </c>
      <c r="KA63" s="196">
        <v>6</v>
      </c>
      <c r="KB63" s="196">
        <v>7</v>
      </c>
      <c r="KC63" s="196">
        <v>8</v>
      </c>
      <c r="KD63" s="196">
        <v>9</v>
      </c>
      <c r="KE63" s="196">
        <v>10</v>
      </c>
      <c r="KF63" s="197">
        <v>11</v>
      </c>
      <c r="KG63" s="198">
        <v>12</v>
      </c>
      <c r="KH63" s="196">
        <v>1</v>
      </c>
      <c r="KI63" s="196">
        <v>2</v>
      </c>
      <c r="KJ63" s="196">
        <v>3</v>
      </c>
      <c r="KK63" s="196">
        <v>4</v>
      </c>
      <c r="KL63" s="196">
        <v>5</v>
      </c>
      <c r="KM63" s="196">
        <v>6</v>
      </c>
      <c r="KN63" s="196">
        <v>7</v>
      </c>
      <c r="KO63" s="196">
        <v>8</v>
      </c>
      <c r="KP63" s="196">
        <v>9</v>
      </c>
      <c r="KQ63" s="196">
        <v>10</v>
      </c>
      <c r="KR63" s="197">
        <v>11</v>
      </c>
      <c r="KS63" s="198">
        <v>12</v>
      </c>
      <c r="KT63" s="196">
        <v>1</v>
      </c>
      <c r="KU63" s="196">
        <v>2</v>
      </c>
      <c r="KV63" s="196">
        <v>3</v>
      </c>
      <c r="KW63" s="196">
        <v>4</v>
      </c>
      <c r="KX63" s="196">
        <v>5</v>
      </c>
      <c r="KY63" s="196">
        <v>6</v>
      </c>
      <c r="KZ63" s="196">
        <v>7</v>
      </c>
      <c r="LA63" s="196">
        <v>8</v>
      </c>
      <c r="LB63" s="196">
        <v>9</v>
      </c>
      <c r="LC63" s="196">
        <v>10</v>
      </c>
      <c r="LD63" s="197">
        <v>11</v>
      </c>
      <c r="LE63" s="198">
        <v>12</v>
      </c>
      <c r="LF63" s="196">
        <v>1</v>
      </c>
      <c r="LG63" s="196">
        <v>2</v>
      </c>
      <c r="LH63" s="196">
        <v>3</v>
      </c>
      <c r="LI63" s="196">
        <v>4</v>
      </c>
      <c r="LJ63" s="196">
        <v>5</v>
      </c>
      <c r="LK63" s="196">
        <v>6</v>
      </c>
      <c r="LL63" s="196">
        <v>7</v>
      </c>
      <c r="LM63" s="196">
        <v>8</v>
      </c>
      <c r="LN63" s="196">
        <v>9</v>
      </c>
      <c r="LO63" s="196">
        <v>10</v>
      </c>
      <c r="LP63" s="197">
        <v>11</v>
      </c>
      <c r="LQ63" s="198">
        <v>12</v>
      </c>
      <c r="LR63" s="196">
        <v>1</v>
      </c>
      <c r="LS63" s="196">
        <v>2</v>
      </c>
      <c r="LT63" s="196">
        <v>3</v>
      </c>
      <c r="LU63" s="196">
        <v>4</v>
      </c>
      <c r="LV63" s="196">
        <v>5</v>
      </c>
      <c r="LW63" s="196">
        <v>6</v>
      </c>
      <c r="LX63" s="196">
        <v>7</v>
      </c>
      <c r="LY63" s="196">
        <v>8</v>
      </c>
      <c r="LZ63" s="196">
        <v>9</v>
      </c>
      <c r="MA63" s="196">
        <v>10</v>
      </c>
      <c r="MB63" s="197">
        <v>11</v>
      </c>
      <c r="MC63" s="198">
        <v>12</v>
      </c>
      <c r="MD63" s="196">
        <v>1</v>
      </c>
      <c r="ME63" s="196">
        <v>2</v>
      </c>
      <c r="MF63" s="196">
        <v>3</v>
      </c>
      <c r="MG63" s="196">
        <v>4</v>
      </c>
      <c r="MH63" s="196">
        <v>5</v>
      </c>
      <c r="MI63" s="196">
        <v>6</v>
      </c>
      <c r="MJ63" s="196">
        <v>7</v>
      </c>
      <c r="MK63" s="196">
        <v>8</v>
      </c>
      <c r="ML63" s="196">
        <v>9</v>
      </c>
      <c r="MM63" s="196">
        <v>10</v>
      </c>
      <c r="MN63" s="197">
        <v>11</v>
      </c>
      <c r="MO63" s="198">
        <v>12</v>
      </c>
      <c r="MP63" s="196">
        <v>1</v>
      </c>
      <c r="MQ63" s="196">
        <v>2</v>
      </c>
      <c r="MR63" s="196">
        <v>3</v>
      </c>
      <c r="MS63" s="196">
        <v>4</v>
      </c>
      <c r="MT63" s="196">
        <v>5</v>
      </c>
      <c r="MU63" s="196">
        <v>6</v>
      </c>
      <c r="MV63" s="196">
        <v>7</v>
      </c>
      <c r="MW63" s="196">
        <v>8</v>
      </c>
      <c r="MX63" s="196">
        <v>9</v>
      </c>
      <c r="MY63" s="196">
        <v>10</v>
      </c>
      <c r="MZ63" s="197">
        <v>11</v>
      </c>
      <c r="NA63" s="198">
        <v>12</v>
      </c>
      <c r="NB63" s="196">
        <v>1</v>
      </c>
      <c r="NC63" s="196">
        <v>2</v>
      </c>
      <c r="ND63" s="196">
        <v>3</v>
      </c>
      <c r="NE63" s="196">
        <v>4</v>
      </c>
      <c r="NF63" s="196">
        <v>5</v>
      </c>
      <c r="NG63" s="196">
        <v>6</v>
      </c>
      <c r="NH63" s="196">
        <v>7</v>
      </c>
      <c r="NI63" s="196">
        <v>8</v>
      </c>
      <c r="NJ63" s="196">
        <v>9</v>
      </c>
      <c r="NK63" s="196">
        <v>10</v>
      </c>
      <c r="NL63" s="197">
        <v>11</v>
      </c>
      <c r="NM63" s="198">
        <v>12</v>
      </c>
      <c r="NN63" s="196">
        <v>1</v>
      </c>
      <c r="NO63" s="196">
        <v>2</v>
      </c>
      <c r="NP63" s="196">
        <v>3</v>
      </c>
      <c r="NQ63" s="196">
        <v>4</v>
      </c>
      <c r="NR63" s="196">
        <v>5</v>
      </c>
      <c r="NS63" s="196">
        <v>6</v>
      </c>
      <c r="NT63" s="196">
        <v>7</v>
      </c>
      <c r="NU63" s="196">
        <v>8</v>
      </c>
      <c r="NV63" s="196">
        <v>9</v>
      </c>
      <c r="NW63" s="196">
        <v>10</v>
      </c>
      <c r="NX63" s="197">
        <v>11</v>
      </c>
      <c r="NY63" s="198">
        <v>12</v>
      </c>
      <c r="NZ63" s="196">
        <v>1</v>
      </c>
      <c r="OA63" s="196">
        <v>2</v>
      </c>
      <c r="OB63" s="196">
        <v>3</v>
      </c>
      <c r="OC63" s="196">
        <v>4</v>
      </c>
      <c r="OD63" s="196">
        <v>5</v>
      </c>
      <c r="OE63" s="196">
        <v>6</v>
      </c>
      <c r="OF63" s="196">
        <v>7</v>
      </c>
      <c r="OG63" s="196">
        <v>8</v>
      </c>
      <c r="OH63" s="196">
        <v>9</v>
      </c>
      <c r="OI63" s="196">
        <v>10</v>
      </c>
      <c r="OJ63" s="197">
        <v>11</v>
      </c>
      <c r="OK63" s="198">
        <v>12</v>
      </c>
      <c r="OL63" s="196">
        <v>1</v>
      </c>
      <c r="OM63" s="196">
        <v>2</v>
      </c>
      <c r="ON63" s="196">
        <v>3</v>
      </c>
      <c r="OO63" s="196">
        <v>4</v>
      </c>
      <c r="OP63" s="196">
        <v>5</v>
      </c>
      <c r="OQ63" s="196">
        <v>6</v>
      </c>
      <c r="OR63" s="196">
        <v>7</v>
      </c>
      <c r="OS63" s="196">
        <v>8</v>
      </c>
      <c r="OT63" s="196">
        <v>9</v>
      </c>
      <c r="OU63" s="196">
        <v>10</v>
      </c>
      <c r="OV63" s="197">
        <v>11</v>
      </c>
      <c r="OW63" s="198">
        <v>12</v>
      </c>
      <c r="OX63" s="196">
        <v>1</v>
      </c>
      <c r="OY63" s="196">
        <v>2</v>
      </c>
      <c r="OZ63" s="196">
        <v>3</v>
      </c>
      <c r="PA63" s="196">
        <v>4</v>
      </c>
      <c r="PB63" s="196">
        <v>5</v>
      </c>
      <c r="PC63" s="196">
        <v>6</v>
      </c>
      <c r="PD63" s="196">
        <v>7</v>
      </c>
      <c r="PE63" s="196">
        <v>8</v>
      </c>
      <c r="PF63" s="196">
        <v>9</v>
      </c>
      <c r="PG63" s="196">
        <v>10</v>
      </c>
      <c r="PH63" s="197">
        <v>11</v>
      </c>
      <c r="PI63" s="198">
        <v>12</v>
      </c>
    </row>
    <row r="64" spans="2:425">
      <c r="B64" s="55"/>
      <c r="D64" s="199" t="s">
        <v>273</v>
      </c>
      <c r="E64" s="104">
        <v>100</v>
      </c>
      <c r="F64" s="104">
        <v>100</v>
      </c>
      <c r="G64" s="104">
        <v>100</v>
      </c>
      <c r="H64" s="104">
        <v>100</v>
      </c>
      <c r="I64" s="104">
        <v>100</v>
      </c>
      <c r="J64" s="104">
        <v>100</v>
      </c>
      <c r="K64" s="104">
        <v>100</v>
      </c>
      <c r="L64" s="104">
        <v>100</v>
      </c>
      <c r="M64" s="104">
        <v>100</v>
      </c>
      <c r="N64" s="104">
        <v>100</v>
      </c>
      <c r="O64" s="104">
        <v>100</v>
      </c>
      <c r="P64" s="104">
        <v>100</v>
      </c>
      <c r="Q64" s="104">
        <v>100</v>
      </c>
      <c r="R64" s="104">
        <v>100</v>
      </c>
      <c r="S64" s="104">
        <v>100</v>
      </c>
      <c r="T64" s="104">
        <v>100</v>
      </c>
      <c r="U64" s="104">
        <v>100</v>
      </c>
      <c r="V64" s="104">
        <v>100</v>
      </c>
      <c r="W64" s="104">
        <v>100</v>
      </c>
      <c r="X64" s="104">
        <v>100</v>
      </c>
      <c r="Y64" s="104">
        <v>100</v>
      </c>
      <c r="Z64" s="104">
        <v>100</v>
      </c>
      <c r="AA64" s="104">
        <v>100</v>
      </c>
      <c r="AB64" s="104">
        <v>100</v>
      </c>
      <c r="AC64" s="104">
        <v>100</v>
      </c>
      <c r="AD64" s="104">
        <v>100</v>
      </c>
      <c r="AE64" s="104">
        <v>100</v>
      </c>
      <c r="AF64" s="104">
        <v>100</v>
      </c>
      <c r="AG64" s="104">
        <v>100</v>
      </c>
      <c r="AH64" s="104">
        <v>100</v>
      </c>
      <c r="AI64" s="104">
        <v>100</v>
      </c>
      <c r="AJ64" s="104">
        <v>100</v>
      </c>
      <c r="AK64" s="104">
        <v>100</v>
      </c>
      <c r="AL64" s="104">
        <v>100</v>
      </c>
      <c r="AM64" s="104">
        <v>100</v>
      </c>
      <c r="AN64" s="104">
        <v>100</v>
      </c>
      <c r="AO64" s="387">
        <v>100</v>
      </c>
      <c r="AP64" s="104">
        <v>100</v>
      </c>
      <c r="AQ64" s="104">
        <v>100</v>
      </c>
      <c r="AR64" s="104">
        <v>100</v>
      </c>
      <c r="AS64" s="104">
        <v>100</v>
      </c>
      <c r="AT64" s="104">
        <v>100</v>
      </c>
      <c r="AU64" s="104">
        <v>100</v>
      </c>
      <c r="AV64" s="104">
        <v>100</v>
      </c>
      <c r="AW64" s="104">
        <v>100</v>
      </c>
      <c r="AX64" s="104">
        <v>100</v>
      </c>
      <c r="AY64" s="104">
        <v>100</v>
      </c>
      <c r="AZ64" s="388">
        <v>100</v>
      </c>
      <c r="BA64" s="387">
        <v>100</v>
      </c>
      <c r="BB64" s="104">
        <v>100</v>
      </c>
      <c r="BC64" s="104">
        <v>100</v>
      </c>
      <c r="BD64" s="104">
        <v>100</v>
      </c>
      <c r="BE64" s="104">
        <v>100</v>
      </c>
      <c r="BF64" s="104">
        <v>100</v>
      </c>
      <c r="BG64" s="104">
        <v>100</v>
      </c>
      <c r="BH64" s="104">
        <v>100</v>
      </c>
      <c r="BI64" s="104">
        <v>100</v>
      </c>
      <c r="BJ64" s="104">
        <v>100</v>
      </c>
      <c r="BK64" s="104">
        <v>100</v>
      </c>
      <c r="BL64" s="388">
        <v>100</v>
      </c>
      <c r="BM64" s="387">
        <v>100</v>
      </c>
      <c r="BN64" s="104">
        <v>100</v>
      </c>
      <c r="BO64" s="104">
        <v>100</v>
      </c>
      <c r="BP64" s="104">
        <v>100</v>
      </c>
      <c r="BQ64" s="104">
        <v>100</v>
      </c>
      <c r="BR64" s="104">
        <v>100</v>
      </c>
      <c r="BS64" s="104">
        <v>100</v>
      </c>
      <c r="BT64" s="104">
        <v>100</v>
      </c>
      <c r="BU64" s="104">
        <v>100</v>
      </c>
      <c r="BV64" s="104">
        <v>100</v>
      </c>
      <c r="BW64" s="104">
        <v>100</v>
      </c>
      <c r="BX64" s="388">
        <v>100</v>
      </c>
      <c r="BY64" s="387">
        <v>100</v>
      </c>
      <c r="BZ64" s="104">
        <v>100</v>
      </c>
      <c r="CA64" s="104">
        <v>100</v>
      </c>
      <c r="CB64" s="104">
        <v>100</v>
      </c>
      <c r="CC64" s="104">
        <v>100</v>
      </c>
      <c r="CD64" s="104">
        <v>100</v>
      </c>
      <c r="CE64" s="104">
        <v>100</v>
      </c>
      <c r="CF64" s="104">
        <v>100</v>
      </c>
      <c r="CG64" s="104">
        <v>100</v>
      </c>
      <c r="CH64" s="104">
        <v>100</v>
      </c>
      <c r="CI64" s="104">
        <v>100</v>
      </c>
      <c r="CJ64" s="388">
        <v>100</v>
      </c>
      <c r="CK64" s="387">
        <v>100</v>
      </c>
      <c r="CL64" s="104">
        <v>100</v>
      </c>
      <c r="CM64" s="104">
        <v>100</v>
      </c>
      <c r="CN64" s="104">
        <v>100</v>
      </c>
      <c r="CO64" s="104">
        <v>100</v>
      </c>
      <c r="CP64" s="104">
        <v>100</v>
      </c>
      <c r="CQ64" s="104">
        <v>100</v>
      </c>
      <c r="CR64" s="104">
        <v>100</v>
      </c>
      <c r="CS64" s="104">
        <v>100</v>
      </c>
      <c r="CT64" s="104">
        <v>100</v>
      </c>
      <c r="CU64" s="104">
        <v>100</v>
      </c>
      <c r="CV64" s="388">
        <v>100</v>
      </c>
      <c r="CW64" s="387">
        <v>100</v>
      </c>
      <c r="CX64" s="104">
        <v>100</v>
      </c>
      <c r="CY64" s="104">
        <v>100</v>
      </c>
      <c r="CZ64" s="104">
        <v>100</v>
      </c>
      <c r="DA64" s="104">
        <v>100</v>
      </c>
      <c r="DB64" s="104">
        <v>100</v>
      </c>
      <c r="DC64" s="104">
        <v>100</v>
      </c>
      <c r="DD64" s="104">
        <v>100</v>
      </c>
      <c r="DE64" s="104">
        <v>100</v>
      </c>
      <c r="DF64" s="104">
        <v>100</v>
      </c>
      <c r="DG64" s="104">
        <v>100</v>
      </c>
      <c r="DH64" s="388">
        <v>100</v>
      </c>
      <c r="DI64" s="387">
        <v>100</v>
      </c>
      <c r="DJ64" s="104">
        <v>100</v>
      </c>
      <c r="DK64" s="104">
        <v>100</v>
      </c>
      <c r="DL64" s="104">
        <v>100</v>
      </c>
      <c r="DM64" s="104">
        <v>100</v>
      </c>
      <c r="DN64" s="104">
        <v>100</v>
      </c>
      <c r="DO64" s="104">
        <v>100</v>
      </c>
      <c r="DP64" s="104">
        <v>100</v>
      </c>
      <c r="DQ64" s="104">
        <v>100</v>
      </c>
      <c r="DR64" s="104">
        <v>100</v>
      </c>
      <c r="DS64" s="104">
        <v>100</v>
      </c>
      <c r="DT64" s="388">
        <v>100</v>
      </c>
      <c r="DU64" s="387">
        <v>100</v>
      </c>
      <c r="DV64" s="104">
        <v>100</v>
      </c>
      <c r="DW64" s="104">
        <v>100</v>
      </c>
      <c r="DX64" s="104">
        <v>100</v>
      </c>
      <c r="DY64" s="104">
        <v>100</v>
      </c>
      <c r="DZ64" s="104">
        <v>100</v>
      </c>
      <c r="EA64" s="104">
        <v>100</v>
      </c>
      <c r="EB64" s="104">
        <v>100</v>
      </c>
      <c r="EC64" s="104">
        <v>100</v>
      </c>
      <c r="ED64" s="104">
        <v>100</v>
      </c>
      <c r="EE64" s="104">
        <v>100</v>
      </c>
      <c r="EF64" s="388">
        <v>100</v>
      </c>
      <c r="EG64" s="387">
        <v>100</v>
      </c>
      <c r="EH64" s="104">
        <v>100</v>
      </c>
      <c r="EI64" s="104">
        <v>100</v>
      </c>
      <c r="EJ64" s="104">
        <v>100</v>
      </c>
      <c r="EK64" s="104">
        <v>100</v>
      </c>
      <c r="EL64" s="104">
        <v>100</v>
      </c>
      <c r="EM64" s="104">
        <v>100</v>
      </c>
      <c r="EN64" s="104">
        <v>100</v>
      </c>
      <c r="EO64" s="104">
        <v>100</v>
      </c>
      <c r="EP64" s="104">
        <v>100</v>
      </c>
      <c r="EQ64" s="104">
        <v>100</v>
      </c>
      <c r="ER64" s="388">
        <v>100</v>
      </c>
      <c r="ES64" s="387">
        <v>100</v>
      </c>
      <c r="ET64" s="104">
        <v>100</v>
      </c>
      <c r="EU64" s="104">
        <v>100</v>
      </c>
      <c r="EV64" s="104">
        <v>100</v>
      </c>
      <c r="EW64" s="104">
        <v>100</v>
      </c>
      <c r="EX64" s="104">
        <v>100</v>
      </c>
      <c r="EY64" s="104">
        <v>100</v>
      </c>
      <c r="EZ64" s="104">
        <v>100</v>
      </c>
      <c r="FA64" s="104">
        <v>100</v>
      </c>
      <c r="FB64" s="104">
        <v>100</v>
      </c>
      <c r="FC64" s="104">
        <v>100</v>
      </c>
      <c r="FD64" s="388">
        <v>100</v>
      </c>
      <c r="FE64" s="387">
        <v>100</v>
      </c>
      <c r="FF64" s="104">
        <v>100</v>
      </c>
      <c r="FG64" s="104">
        <v>100</v>
      </c>
      <c r="FH64" s="104">
        <v>100</v>
      </c>
      <c r="FI64" s="104">
        <v>100</v>
      </c>
      <c r="FJ64" s="104">
        <v>100</v>
      </c>
      <c r="FK64" s="104">
        <v>100</v>
      </c>
      <c r="FL64" s="104">
        <v>100</v>
      </c>
      <c r="FM64" s="104">
        <v>100</v>
      </c>
      <c r="FN64" s="104">
        <v>100</v>
      </c>
      <c r="FO64" s="104">
        <v>100</v>
      </c>
      <c r="FP64" s="388">
        <v>100</v>
      </c>
      <c r="FQ64" s="387">
        <v>100</v>
      </c>
      <c r="FR64" s="104">
        <v>100</v>
      </c>
      <c r="FS64" s="104">
        <v>100</v>
      </c>
      <c r="FT64" s="104">
        <v>100</v>
      </c>
      <c r="FU64" s="104">
        <v>100</v>
      </c>
      <c r="FV64" s="104">
        <v>100</v>
      </c>
      <c r="FW64" s="104">
        <v>100</v>
      </c>
      <c r="FX64" s="104">
        <v>100</v>
      </c>
      <c r="FY64" s="104">
        <v>100</v>
      </c>
      <c r="FZ64" s="104">
        <v>100</v>
      </c>
      <c r="GA64" s="104">
        <v>100</v>
      </c>
      <c r="GB64" s="388">
        <v>100</v>
      </c>
      <c r="GC64" s="387">
        <v>100</v>
      </c>
      <c r="GD64" s="104">
        <v>100</v>
      </c>
      <c r="GE64" s="104">
        <v>100</v>
      </c>
      <c r="GF64" s="104">
        <v>100</v>
      </c>
      <c r="GG64" s="104">
        <v>100</v>
      </c>
      <c r="GH64" s="104">
        <v>100</v>
      </c>
      <c r="GI64" s="104">
        <v>100</v>
      </c>
      <c r="GJ64" s="104">
        <v>100</v>
      </c>
      <c r="GK64" s="104">
        <v>100</v>
      </c>
      <c r="GL64" s="104">
        <v>100</v>
      </c>
      <c r="GM64" s="104">
        <v>100</v>
      </c>
      <c r="GN64" s="388">
        <v>100</v>
      </c>
      <c r="GO64" s="387">
        <v>100</v>
      </c>
      <c r="GP64" s="104">
        <v>100</v>
      </c>
      <c r="GQ64" s="104">
        <v>100</v>
      </c>
      <c r="GR64" s="104">
        <v>100</v>
      </c>
      <c r="GS64" s="104">
        <v>100</v>
      </c>
      <c r="GT64" s="104">
        <v>100</v>
      </c>
      <c r="GU64" s="104">
        <v>100</v>
      </c>
      <c r="GV64" s="104">
        <v>100</v>
      </c>
      <c r="GW64" s="104">
        <v>100</v>
      </c>
      <c r="GX64" s="104">
        <v>100</v>
      </c>
      <c r="GY64" s="104">
        <v>100</v>
      </c>
      <c r="GZ64" s="388">
        <v>100</v>
      </c>
      <c r="HA64" s="387">
        <v>100</v>
      </c>
      <c r="HB64" s="104">
        <v>100</v>
      </c>
      <c r="HC64" s="104">
        <v>100</v>
      </c>
      <c r="HD64" s="104">
        <v>100</v>
      </c>
      <c r="HE64" s="104">
        <v>100</v>
      </c>
      <c r="HF64" s="104">
        <v>100</v>
      </c>
      <c r="HG64" s="104">
        <v>100</v>
      </c>
      <c r="HH64" s="104">
        <v>100</v>
      </c>
      <c r="HI64" s="104">
        <v>100</v>
      </c>
      <c r="HJ64" s="104">
        <v>100</v>
      </c>
      <c r="HK64" s="104">
        <v>100</v>
      </c>
      <c r="HL64" s="388">
        <v>100</v>
      </c>
      <c r="HM64" s="387">
        <v>100</v>
      </c>
      <c r="HN64" s="104">
        <v>100</v>
      </c>
      <c r="HO64" s="104">
        <v>100</v>
      </c>
      <c r="HP64" s="104">
        <v>100</v>
      </c>
      <c r="HQ64" s="104">
        <v>100</v>
      </c>
      <c r="HR64" s="104">
        <v>100</v>
      </c>
      <c r="HS64" s="104">
        <v>100</v>
      </c>
      <c r="HT64" s="104">
        <v>100</v>
      </c>
      <c r="HU64" s="104">
        <v>100</v>
      </c>
      <c r="HV64" s="104">
        <v>100</v>
      </c>
      <c r="HW64" s="104">
        <v>100</v>
      </c>
      <c r="HX64" s="388">
        <v>100</v>
      </c>
      <c r="HY64" s="387">
        <v>100</v>
      </c>
      <c r="HZ64" s="104">
        <v>100</v>
      </c>
      <c r="IA64" s="104">
        <v>100</v>
      </c>
      <c r="IB64" s="104">
        <v>100</v>
      </c>
      <c r="IC64" s="104">
        <v>100</v>
      </c>
      <c r="ID64" s="104">
        <v>100</v>
      </c>
      <c r="IE64" s="104">
        <v>100</v>
      </c>
      <c r="IF64" s="104">
        <v>100</v>
      </c>
      <c r="IG64" s="104">
        <v>100</v>
      </c>
      <c r="IH64" s="104">
        <v>100</v>
      </c>
      <c r="II64" s="104">
        <v>100</v>
      </c>
      <c r="IJ64" s="388">
        <v>100</v>
      </c>
      <c r="IK64" s="387">
        <v>100</v>
      </c>
      <c r="IL64" s="104">
        <v>100</v>
      </c>
      <c r="IM64" s="104">
        <v>100</v>
      </c>
      <c r="IN64" s="104">
        <v>100</v>
      </c>
      <c r="IO64" s="104">
        <v>100</v>
      </c>
      <c r="IP64" s="104">
        <v>100</v>
      </c>
      <c r="IQ64" s="104">
        <v>100</v>
      </c>
      <c r="IR64" s="104">
        <v>100</v>
      </c>
      <c r="IS64" s="104">
        <v>100</v>
      </c>
      <c r="IT64" s="104">
        <v>100</v>
      </c>
      <c r="IU64" s="104">
        <v>100</v>
      </c>
      <c r="IV64" s="388">
        <v>100</v>
      </c>
      <c r="IW64" s="387">
        <v>100</v>
      </c>
      <c r="IX64" s="104">
        <v>100</v>
      </c>
      <c r="IY64" s="104">
        <v>100</v>
      </c>
      <c r="IZ64" s="104">
        <v>100</v>
      </c>
      <c r="JA64" s="104">
        <v>100</v>
      </c>
      <c r="JB64" s="104">
        <v>100</v>
      </c>
      <c r="JC64" s="104">
        <v>100</v>
      </c>
      <c r="JD64" s="104">
        <v>100</v>
      </c>
      <c r="JE64" s="104">
        <v>100</v>
      </c>
      <c r="JF64" s="104">
        <v>100</v>
      </c>
      <c r="JG64" s="104">
        <v>100</v>
      </c>
      <c r="JH64" s="388">
        <v>100</v>
      </c>
      <c r="JI64" s="387">
        <v>100</v>
      </c>
      <c r="JJ64" s="104">
        <v>100</v>
      </c>
      <c r="JK64" s="104">
        <v>100</v>
      </c>
      <c r="JL64" s="104">
        <v>100</v>
      </c>
      <c r="JM64" s="104">
        <v>100</v>
      </c>
      <c r="JN64" s="104">
        <v>100</v>
      </c>
      <c r="JO64" s="104">
        <v>100</v>
      </c>
      <c r="JP64" s="104">
        <v>100</v>
      </c>
      <c r="JQ64" s="104">
        <v>100</v>
      </c>
      <c r="JR64" s="104">
        <v>100</v>
      </c>
      <c r="JS64" s="104">
        <v>100</v>
      </c>
      <c r="JT64" s="388">
        <v>100</v>
      </c>
      <c r="JU64" s="387">
        <v>100</v>
      </c>
      <c r="JV64" s="104">
        <v>100</v>
      </c>
      <c r="JW64" s="104">
        <v>100</v>
      </c>
      <c r="JX64" s="104">
        <v>100</v>
      </c>
      <c r="JY64" s="104">
        <v>100</v>
      </c>
      <c r="JZ64" s="104">
        <v>100</v>
      </c>
      <c r="KA64" s="104">
        <v>100</v>
      </c>
      <c r="KB64" s="104">
        <v>100</v>
      </c>
      <c r="KC64" s="104">
        <v>100</v>
      </c>
      <c r="KD64" s="104">
        <v>100</v>
      </c>
      <c r="KE64" s="104">
        <v>100</v>
      </c>
      <c r="KF64" s="388">
        <v>100</v>
      </c>
      <c r="KG64" s="387">
        <v>100</v>
      </c>
      <c r="KH64" s="104">
        <v>100</v>
      </c>
      <c r="KI64" s="104">
        <v>100</v>
      </c>
      <c r="KJ64" s="104">
        <v>100</v>
      </c>
      <c r="KK64" s="104">
        <v>100</v>
      </c>
      <c r="KL64" s="104">
        <v>100</v>
      </c>
      <c r="KM64" s="104">
        <v>100</v>
      </c>
      <c r="KN64" s="104">
        <v>100</v>
      </c>
      <c r="KO64" s="104">
        <v>100</v>
      </c>
      <c r="KP64" s="104">
        <v>100</v>
      </c>
      <c r="KQ64" s="104">
        <v>100</v>
      </c>
      <c r="KR64" s="388">
        <v>100</v>
      </c>
      <c r="KS64" s="387">
        <v>100</v>
      </c>
      <c r="KT64" s="104">
        <v>100</v>
      </c>
      <c r="KU64" s="104">
        <v>100</v>
      </c>
      <c r="KV64" s="104">
        <v>100</v>
      </c>
      <c r="KW64" s="104">
        <v>100</v>
      </c>
      <c r="KX64" s="104">
        <v>100</v>
      </c>
      <c r="KY64" s="104">
        <v>100</v>
      </c>
      <c r="KZ64" s="104">
        <v>100</v>
      </c>
      <c r="LA64" s="104">
        <v>100</v>
      </c>
      <c r="LB64" s="104">
        <v>100</v>
      </c>
      <c r="LC64" s="104">
        <v>100</v>
      </c>
      <c r="LD64" s="388">
        <v>100</v>
      </c>
      <c r="LE64" s="387">
        <v>100</v>
      </c>
      <c r="LF64" s="104">
        <v>100</v>
      </c>
      <c r="LG64" s="104">
        <v>100</v>
      </c>
      <c r="LH64" s="104">
        <v>100</v>
      </c>
      <c r="LI64" s="104">
        <v>100</v>
      </c>
      <c r="LJ64" s="104">
        <v>100</v>
      </c>
      <c r="LK64" s="104">
        <v>100</v>
      </c>
      <c r="LL64" s="104">
        <v>100</v>
      </c>
      <c r="LM64" s="104">
        <v>100</v>
      </c>
      <c r="LN64" s="104">
        <v>100</v>
      </c>
      <c r="LO64" s="104">
        <v>100</v>
      </c>
      <c r="LP64" s="388">
        <v>100</v>
      </c>
      <c r="LQ64" s="387">
        <v>100</v>
      </c>
      <c r="LR64" s="104">
        <v>100</v>
      </c>
      <c r="LS64" s="104">
        <v>100</v>
      </c>
      <c r="LT64" s="104">
        <v>100</v>
      </c>
      <c r="LU64" s="104">
        <v>100</v>
      </c>
      <c r="LV64" s="104">
        <v>100</v>
      </c>
      <c r="LW64" s="104">
        <v>100</v>
      </c>
      <c r="LX64" s="104">
        <v>100</v>
      </c>
      <c r="LY64" s="104">
        <v>100</v>
      </c>
      <c r="LZ64" s="104">
        <v>100</v>
      </c>
      <c r="MA64" s="104">
        <v>100</v>
      </c>
      <c r="MB64" s="388">
        <v>100</v>
      </c>
      <c r="MC64" s="387">
        <v>100</v>
      </c>
      <c r="MD64" s="104">
        <v>100</v>
      </c>
      <c r="ME64" s="104">
        <v>100</v>
      </c>
      <c r="MF64" s="104">
        <v>100</v>
      </c>
      <c r="MG64" s="104">
        <v>100</v>
      </c>
      <c r="MH64" s="104">
        <v>100</v>
      </c>
      <c r="MI64" s="104">
        <v>100</v>
      </c>
      <c r="MJ64" s="104">
        <v>100</v>
      </c>
      <c r="MK64" s="104">
        <v>100</v>
      </c>
      <c r="ML64" s="104">
        <v>100</v>
      </c>
      <c r="MM64" s="104">
        <v>100</v>
      </c>
      <c r="MN64" s="388">
        <v>100</v>
      </c>
      <c r="MO64" s="387">
        <v>100</v>
      </c>
      <c r="MP64" s="104">
        <v>100</v>
      </c>
      <c r="MQ64" s="104">
        <v>100</v>
      </c>
      <c r="MR64" s="104">
        <v>100</v>
      </c>
      <c r="MS64" s="104">
        <v>100</v>
      </c>
      <c r="MT64" s="104">
        <v>100</v>
      </c>
      <c r="MU64" s="104">
        <v>100</v>
      </c>
      <c r="MV64" s="104">
        <v>100</v>
      </c>
      <c r="MW64" s="104">
        <v>100</v>
      </c>
      <c r="MX64" s="104">
        <v>100</v>
      </c>
      <c r="MY64" s="104">
        <v>100</v>
      </c>
      <c r="MZ64" s="388">
        <v>100</v>
      </c>
      <c r="NA64" s="387">
        <v>100</v>
      </c>
      <c r="NB64" s="104">
        <v>100</v>
      </c>
      <c r="NC64" s="104">
        <v>100</v>
      </c>
      <c r="ND64" s="104">
        <v>100</v>
      </c>
      <c r="NE64" s="104">
        <v>100</v>
      </c>
      <c r="NF64" s="104">
        <v>100</v>
      </c>
      <c r="NG64" s="104">
        <v>100</v>
      </c>
      <c r="NH64" s="104">
        <v>100</v>
      </c>
      <c r="NI64" s="104">
        <v>100</v>
      </c>
      <c r="NJ64" s="104">
        <v>100</v>
      </c>
      <c r="NK64" s="104">
        <v>100</v>
      </c>
      <c r="NL64" s="388">
        <v>100</v>
      </c>
      <c r="NM64" s="387">
        <v>100</v>
      </c>
      <c r="NN64" s="104">
        <v>100</v>
      </c>
      <c r="NO64" s="104">
        <v>100</v>
      </c>
      <c r="NP64" s="104">
        <v>100</v>
      </c>
      <c r="NQ64" s="104">
        <v>100</v>
      </c>
      <c r="NR64" s="104">
        <v>100</v>
      </c>
      <c r="NS64" s="104">
        <v>100</v>
      </c>
      <c r="NT64" s="104">
        <v>100</v>
      </c>
      <c r="NU64" s="104">
        <v>100</v>
      </c>
      <c r="NV64" s="104">
        <v>100</v>
      </c>
      <c r="NW64" s="104">
        <v>100</v>
      </c>
      <c r="NX64" s="388">
        <v>100</v>
      </c>
      <c r="NY64" s="387">
        <v>100</v>
      </c>
      <c r="NZ64" s="104">
        <v>100</v>
      </c>
      <c r="OA64" s="104">
        <v>100</v>
      </c>
      <c r="OB64" s="104">
        <v>100</v>
      </c>
      <c r="OC64" s="104">
        <v>100</v>
      </c>
      <c r="OD64" s="104">
        <v>100</v>
      </c>
      <c r="OE64" s="104">
        <v>100</v>
      </c>
      <c r="OF64" s="104">
        <v>100</v>
      </c>
      <c r="OG64" s="104">
        <v>100</v>
      </c>
      <c r="OH64" s="104">
        <v>100</v>
      </c>
      <c r="OI64" s="104">
        <v>100</v>
      </c>
      <c r="OJ64" s="388">
        <v>100</v>
      </c>
      <c r="OK64" s="387">
        <v>100</v>
      </c>
      <c r="OL64" s="104">
        <v>100</v>
      </c>
      <c r="OM64" s="104">
        <v>100</v>
      </c>
      <c r="ON64" s="104">
        <v>100</v>
      </c>
      <c r="OO64" s="104">
        <v>100</v>
      </c>
      <c r="OP64" s="104">
        <v>100</v>
      </c>
      <c r="OQ64" s="104">
        <v>100</v>
      </c>
      <c r="OR64" s="104">
        <v>100</v>
      </c>
      <c r="OS64" s="104">
        <v>100</v>
      </c>
      <c r="OT64" s="104">
        <v>100</v>
      </c>
      <c r="OU64" s="104">
        <v>100</v>
      </c>
      <c r="OV64" s="388">
        <v>100</v>
      </c>
      <c r="OW64" s="387">
        <v>100</v>
      </c>
      <c r="OX64" s="104">
        <v>100</v>
      </c>
      <c r="OY64" s="104">
        <v>100</v>
      </c>
      <c r="OZ64" s="104">
        <v>100</v>
      </c>
      <c r="PA64" s="104">
        <v>100</v>
      </c>
      <c r="PB64" s="104">
        <v>100</v>
      </c>
      <c r="PC64" s="104">
        <v>100</v>
      </c>
      <c r="PD64" s="104">
        <v>100</v>
      </c>
      <c r="PE64" s="104">
        <v>100</v>
      </c>
      <c r="PF64" s="104">
        <v>100</v>
      </c>
      <c r="PG64" s="104">
        <v>100</v>
      </c>
      <c r="PH64" s="388">
        <v>100</v>
      </c>
      <c r="PI64" s="387">
        <v>100</v>
      </c>
    </row>
    <row r="65" spans="2:425">
      <c r="B65" s="68" t="s">
        <v>144</v>
      </c>
      <c r="C65" s="69"/>
      <c r="D65" s="200" t="s">
        <v>145</v>
      </c>
      <c r="E65" s="201">
        <v>133.18131146206079</v>
      </c>
      <c r="F65" s="201">
        <f>F44/基準データ!$F5*100</f>
        <v>124.83105376808538</v>
      </c>
      <c r="G65" s="201">
        <f>G44/基準データ!$F5*100</f>
        <v>117.20753158630694</v>
      </c>
      <c r="H65" s="201">
        <f>H44/基準データ!$F5*100</f>
        <v>96.080500900887571</v>
      </c>
      <c r="I65" s="201">
        <f>I44/基準データ!$F5*100</f>
        <v>79.753529806050039</v>
      </c>
      <c r="J65" s="201">
        <f>J44/基準データ!$F5*100</f>
        <v>110.77955299670137</v>
      </c>
      <c r="K65" s="201">
        <f>K44/基準データ!$F5*100</f>
        <v>127.02664498209253</v>
      </c>
      <c r="L65" s="201">
        <f>L44/基準データ!$F5*100</f>
        <v>85.502606798753249</v>
      </c>
      <c r="M65" s="201">
        <f>M44/基準データ!$F5*100</f>
        <v>61.142633647039759</v>
      </c>
      <c r="N65" s="201">
        <f>N44/基準データ!$F5*100</f>
        <v>112.52842525156271</v>
      </c>
      <c r="O65" s="201">
        <f>O44/基準データ!$F5*100</f>
        <v>109.70941468574379</v>
      </c>
      <c r="P65" s="201">
        <f>P44/基準データ!$F5*100</f>
        <v>54.57997018274655</v>
      </c>
      <c r="Q65" s="201">
        <f>Q44/基準データ!$F5*100</f>
        <v>61.450320489244312</v>
      </c>
      <c r="R65" s="201">
        <f>R44/基準データ!$F5*100</f>
        <v>98.60482192321814</v>
      </c>
      <c r="S65" s="201">
        <f>S44/基準データ!$F5*100</f>
        <v>79.710592196579441</v>
      </c>
      <c r="T65" s="201">
        <f>T44/基準データ!$F5*100</f>
        <v>147.35309320075805</v>
      </c>
      <c r="U65" s="201">
        <f>U44/基準データ!$F5*100</f>
        <v>82.931041999683146</v>
      </c>
      <c r="V65" s="201">
        <f>V44/基準データ!$F5*100</f>
        <v>58.610091759923023</v>
      </c>
      <c r="W65" s="201">
        <f>W44/基準データ!$F5*100</f>
        <v>87.466396785575654</v>
      </c>
      <c r="X65" s="201">
        <f>X44/基準データ!$F5*100</f>
        <v>139.91524503839543</v>
      </c>
      <c r="Y65" s="201">
        <f>Y44/基準データ!$F5*100</f>
        <v>71.708650372488506</v>
      </c>
      <c r="Z65" s="201">
        <f>Z44/基準データ!$F5*100</f>
        <v>97.205817166743287</v>
      </c>
      <c r="AA65" s="201">
        <f>AA44/基準データ!$F5*100</f>
        <v>89.858191465575487</v>
      </c>
      <c r="AB65" s="201">
        <f>AB44/基準データ!$F5*100</f>
        <v>104.30488807657659</v>
      </c>
      <c r="AC65" s="201">
        <f>AC44/基準データ!$F5*100</f>
        <v>76.562664889343708</v>
      </c>
      <c r="AD65" s="201">
        <f>AD44/基準データ!$F5*100</f>
        <v>153.8974355453646</v>
      </c>
      <c r="AE65" s="201">
        <f>AE44/基準データ!$F5*100</f>
        <v>113.4409085504949</v>
      </c>
      <c r="AF65" s="201">
        <f>AF44/基準データ!$F5*100</f>
        <v>159.30223542891952</v>
      </c>
      <c r="AG65" s="201">
        <f>AG44/基準データ!$F5*100</f>
        <v>94.13072251342291</v>
      </c>
      <c r="AH65" s="201">
        <f>AH44/基準データ!$F5*100</f>
        <v>87.111565920165702</v>
      </c>
      <c r="AI65" s="201">
        <f>AI44/基準データ!$F5*100</f>
        <v>72.022472476176702</v>
      </c>
      <c r="AJ65" s="201">
        <f>AJ44/基準データ!$F5*100</f>
        <v>109.15018715229974</v>
      </c>
      <c r="AK65" s="201">
        <f>AK44/基準データ!$F5*100</f>
        <v>98.341295719108928</v>
      </c>
      <c r="AL65" s="201">
        <f>AL44/基準データ!$F5*100</f>
        <v>123.12672440015622</v>
      </c>
      <c r="AM65" s="201">
        <f>AM44/基準データ!$F5*100</f>
        <v>99.822219922023081</v>
      </c>
      <c r="AN65" s="201">
        <f>AN44/基準データ!$F5*100</f>
        <v>123.65574756937312</v>
      </c>
      <c r="AO65" s="201">
        <f>AO44/基準データ!$F5*100</f>
        <v>86.070319250456308</v>
      </c>
      <c r="AP65" s="201">
        <f>AP44/基準データ!$F5*100</f>
        <v>171.88329617765666</v>
      </c>
      <c r="AQ65" s="201">
        <f>AQ44/基準データ!$F5*100</f>
        <v>64.723913778108184</v>
      </c>
      <c r="AR65" s="201">
        <f>AR44/基準データ!$F5*100</f>
        <v>177.62132735254733</v>
      </c>
      <c r="AS65" s="201">
        <f>AS44/基準データ!$F5*100</f>
        <v>88.337959340610368</v>
      </c>
      <c r="AT65" s="201">
        <f>AT44/基準データ!$F5*100</f>
        <v>89.702039462682535</v>
      </c>
      <c r="AU65" s="201">
        <f>AU44/基準データ!$F5*100</f>
        <v>197.43753959701868</v>
      </c>
      <c r="AV65" s="201">
        <f>AV44/基準データ!$F5*100</f>
        <v>136.16717615993807</v>
      </c>
      <c r="AW65" s="201">
        <f>AW44/基準データ!$F5*100</f>
        <v>78.01869848982119</v>
      </c>
      <c r="AX65" s="201">
        <f>AX44/基準データ!$F5*100</f>
        <v>118.40643410630672</v>
      </c>
      <c r="AY65" s="201">
        <f>AY44/基準データ!$F5*100</f>
        <v>142.180434879975</v>
      </c>
      <c r="AZ65" s="389">
        <f>AZ44/基準データ!$F5*100</f>
        <v>129.82338452357783</v>
      </c>
      <c r="BA65" s="390">
        <f>BA44/基準データ!$F5*100</f>
        <v>113.76020787764725</v>
      </c>
      <c r="BB65" s="201">
        <f>BB44/基準データ!$F5*100</f>
        <v>181.41078975635821</v>
      </c>
      <c r="BC65" s="201">
        <f>BC44/基準データ!$F5*100</f>
        <v>127.3465042702602</v>
      </c>
      <c r="BD65" s="201">
        <f>BD44/基準データ!$F5*100</f>
        <v>231.52712459121693</v>
      </c>
      <c r="BE65" s="201">
        <f>BE44/基準データ!$F5*100</f>
        <v>111.75285828872947</v>
      </c>
      <c r="BF65" s="201">
        <f>BF44/基準データ!$F5*100</f>
        <v>117.39637508566125</v>
      </c>
      <c r="BG65" s="201">
        <f>BG44/基準データ!$F5*100</f>
        <v>164.10936913777715</v>
      </c>
      <c r="BH65" s="201">
        <f>BH44/基準データ!$F5*100</f>
        <v>126.28637735811381</v>
      </c>
      <c r="BI65" s="201">
        <f>BI44/基準データ!$F5*100</f>
        <v>0</v>
      </c>
      <c r="BJ65" s="201">
        <f>BJ44/基準データ!$F5*100</f>
        <v>0</v>
      </c>
      <c r="BK65" s="201">
        <f>BK44/基準データ!$F5*100</f>
        <v>0</v>
      </c>
      <c r="BL65" s="389">
        <f>BL44/基準データ!$F5*100</f>
        <v>0</v>
      </c>
      <c r="BM65" s="390">
        <f>BM44/基準データ!$F5*100</f>
        <v>0</v>
      </c>
      <c r="BN65" s="201">
        <f>BN44/基準データ!$F5*100</f>
        <v>0</v>
      </c>
      <c r="BO65" s="201">
        <f>BO44/基準データ!$F5*100</f>
        <v>0</v>
      </c>
      <c r="BP65" s="201">
        <f>BP44/基準データ!$F5*100</f>
        <v>0</v>
      </c>
      <c r="BQ65" s="201">
        <f>BQ44/基準データ!$F5*100</f>
        <v>0</v>
      </c>
      <c r="BR65" s="201">
        <f>BR44/基準データ!$F5*100</f>
        <v>0</v>
      </c>
      <c r="BS65" s="201">
        <f>BS44/基準データ!$F5*100</f>
        <v>0</v>
      </c>
      <c r="BT65" s="201">
        <f>BT44/基準データ!$F5*100</f>
        <v>0</v>
      </c>
      <c r="BU65" s="201">
        <f>BU44/基準データ!$F5*100</f>
        <v>0</v>
      </c>
      <c r="BV65" s="201">
        <f>BV44/基準データ!$F5*100</f>
        <v>0</v>
      </c>
      <c r="BW65" s="201">
        <f>BW44/基準データ!$F5*100</f>
        <v>0</v>
      </c>
      <c r="BX65" s="389">
        <f>BX44/基準データ!$F5*100</f>
        <v>0</v>
      </c>
      <c r="BY65" s="390">
        <f>BY44/基準データ!$F5*100</f>
        <v>0</v>
      </c>
      <c r="BZ65" s="201">
        <f>BZ44/基準データ!$F5*100</f>
        <v>0</v>
      </c>
      <c r="CA65" s="201">
        <f>CA44/基準データ!$F5*100</f>
        <v>0</v>
      </c>
      <c r="CB65" s="201">
        <f>CB44/基準データ!$F5*100</f>
        <v>0</v>
      </c>
      <c r="CC65" s="201">
        <f>CC44/基準データ!$F5*100</f>
        <v>0</v>
      </c>
      <c r="CD65" s="201">
        <f>CD44/基準データ!$F5*100</f>
        <v>0</v>
      </c>
      <c r="CE65" s="201">
        <f>CE44/基準データ!$F5*100</f>
        <v>0</v>
      </c>
      <c r="CF65" s="201">
        <f>CF44/基準データ!$F5*100</f>
        <v>0</v>
      </c>
      <c r="CG65" s="201">
        <f>CG44/基準データ!$F5*100</f>
        <v>0</v>
      </c>
      <c r="CH65" s="201">
        <f>CH44/基準データ!$F5*100</f>
        <v>0</v>
      </c>
      <c r="CI65" s="201">
        <f>CI44/基準データ!$F5*100</f>
        <v>0</v>
      </c>
      <c r="CJ65" s="389">
        <f>CJ44/基準データ!$F5*100</f>
        <v>0</v>
      </c>
      <c r="CK65" s="390">
        <f>CK44/基準データ!$F5*100</f>
        <v>0</v>
      </c>
      <c r="CL65" s="201">
        <f>CL44/基準データ!$F5*100</f>
        <v>0</v>
      </c>
      <c r="CM65" s="201">
        <f>CM44/基準データ!$F5*100</f>
        <v>0</v>
      </c>
      <c r="CN65" s="201">
        <f>CN44/基準データ!$F5*100</f>
        <v>0</v>
      </c>
      <c r="CO65" s="201">
        <f>CO44/基準データ!$F5*100</f>
        <v>0</v>
      </c>
      <c r="CP65" s="201">
        <f>CP44/基準データ!$F5*100</f>
        <v>0</v>
      </c>
      <c r="CQ65" s="201">
        <f>CQ44/基準データ!$F5*100</f>
        <v>0</v>
      </c>
      <c r="CR65" s="201">
        <f>CR44/基準データ!$F5*100</f>
        <v>0</v>
      </c>
      <c r="CS65" s="201">
        <f>CS44/基準データ!$F5*100</f>
        <v>0</v>
      </c>
      <c r="CT65" s="201">
        <f>CT44/基準データ!$F5*100</f>
        <v>0</v>
      </c>
      <c r="CU65" s="201">
        <f>CU44/基準データ!$F5*100</f>
        <v>0</v>
      </c>
      <c r="CV65" s="389">
        <f>CV44/基準データ!$F5*100</f>
        <v>0</v>
      </c>
      <c r="CW65" s="390">
        <f>CW44/基準データ!$F5*100</f>
        <v>0</v>
      </c>
      <c r="CX65" s="201">
        <f>CX44/基準データ!$F5*100</f>
        <v>231.32103881922194</v>
      </c>
      <c r="CY65" s="201">
        <f>CY44/基準データ!$F5*100</f>
        <v>118.4441149560063</v>
      </c>
      <c r="CZ65" s="201">
        <f>CZ44/基準データ!$F5*100</f>
        <v>191.14638261956787</v>
      </c>
      <c r="DA65" s="201">
        <f>DA44/基準データ!$F5*100</f>
        <v>173.07215712130545</v>
      </c>
      <c r="DB65" s="201">
        <f>DB44/基準データ!$F5*100</f>
        <v>121.61111614489239</v>
      </c>
      <c r="DC65" s="201">
        <f>DC44/基準データ!$F5*100</f>
        <v>243.77382742046777</v>
      </c>
      <c r="DD65" s="201">
        <f>DD44/基準データ!$F5*100</f>
        <v>101.0297297469708</v>
      </c>
      <c r="DE65" s="201">
        <f>DE44/基準データ!$F5*100</f>
        <v>89.085239889520366</v>
      </c>
      <c r="DF65" s="201">
        <f>DF44/基準データ!$F5*100</f>
        <v>118.0004305161351</v>
      </c>
      <c r="DG65" s="201">
        <f>DG44/基準データ!$F5*100</f>
        <v>90.037962422910738</v>
      </c>
      <c r="DH65" s="389">
        <f>DH44/基準データ!$F5*100</f>
        <v>95.399501964972771</v>
      </c>
      <c r="DI65" s="390">
        <f>DI44/基準データ!$F5*100</f>
        <v>57.197371311632985</v>
      </c>
      <c r="DJ65" s="201">
        <f>DJ44/基準データ!$F5*100</f>
        <v>197.60675093023735</v>
      </c>
      <c r="DK65" s="201">
        <f>DK44/基準データ!$F5*100</f>
        <v>110.21664631820309</v>
      </c>
      <c r="DL65" s="201">
        <f>DL44/基準データ!$F5*100</f>
        <v>186.11445977019184</v>
      </c>
      <c r="DM65" s="201">
        <f>DM44/基準データ!$F5*100</f>
        <v>86.336981403904247</v>
      </c>
      <c r="DN65" s="201">
        <f>DN44/基準データ!$F5*100</f>
        <v>112.39998545107279</v>
      </c>
      <c r="DO65" s="201">
        <f>DO44/基準データ!$F5*100</f>
        <v>119.05349253092059</v>
      </c>
      <c r="DP65" s="201">
        <f>DP44/基準データ!$F5*100</f>
        <v>128.18497799122687</v>
      </c>
      <c r="DQ65" s="201">
        <f>DQ44/基準データ!$F5*100</f>
        <v>54.221689018625483</v>
      </c>
      <c r="DR65" s="201">
        <f>DR44/基準データ!$F5*100</f>
        <v>127.47016931335007</v>
      </c>
      <c r="DS65" s="201">
        <f>DS44/基準データ!$F5*100</f>
        <v>86.404087031387562</v>
      </c>
      <c r="DT65" s="389">
        <f>DT44/基準データ!$F5*100</f>
        <v>92.690641934026885</v>
      </c>
      <c r="DU65" s="390">
        <f>DU44/基準データ!$F5*100</f>
        <v>67.813652082591005</v>
      </c>
      <c r="DV65" s="201">
        <f>DV44/基準データ!$F5*100</f>
        <v>133.95528572140739</v>
      </c>
      <c r="DW65" s="201">
        <f>DW44/基準データ!$F5*100</f>
        <v>110.53668667160925</v>
      </c>
      <c r="DX65" s="201">
        <f>DX44/基準データ!$F5*100</f>
        <v>177.22325961706429</v>
      </c>
      <c r="DY65" s="201">
        <f>DY44/基準データ!$F5*100</f>
        <v>108.29152046591707</v>
      </c>
      <c r="DZ65" s="201">
        <f>DZ44/基準データ!$F5*100</f>
        <v>85.602486910932214</v>
      </c>
      <c r="EA65" s="201">
        <f>EA44/基準データ!$F5*100</f>
        <v>112.73022413638355</v>
      </c>
      <c r="EB65" s="201">
        <f>EB44/基準データ!$F5*100</f>
        <v>106.48756414183683</v>
      </c>
      <c r="EC65" s="201">
        <f>EC44/基準データ!$F5*100</f>
        <v>59.579843646645855</v>
      </c>
      <c r="ED65" s="201">
        <f>ED44/基準データ!$F5*100</f>
        <v>138.80059569457543</v>
      </c>
      <c r="EE65" s="201">
        <f>EE44/基準データ!$F5*100</f>
        <v>135.99430160870008</v>
      </c>
      <c r="EF65" s="389">
        <f>EF44/基準データ!$F5*100</f>
        <v>80.346781677294317</v>
      </c>
      <c r="EG65" s="390">
        <f>EG44/基準データ!$F5*100</f>
        <v>55.480260079090804</v>
      </c>
      <c r="EH65" s="201">
        <f>EH44/基準データ!$F5*100</f>
        <v>148.26165174299308</v>
      </c>
      <c r="EI65" s="201">
        <f>EI44/基準データ!$F5*100</f>
        <v>88.511183448350423</v>
      </c>
      <c r="EJ65" s="201">
        <f>EJ44/基準データ!$F5*100</f>
        <v>157.73176272986493</v>
      </c>
      <c r="EK65" s="201">
        <f>EK44/基準データ!$F5*100</f>
        <v>77.615461174126423</v>
      </c>
      <c r="EL65" s="201">
        <f>EL44/基準データ!$F5*100</f>
        <v>101.09287205756728</v>
      </c>
      <c r="EM65" s="201">
        <f>EM44/基準データ!$F5*100</f>
        <v>79.730900842564452</v>
      </c>
      <c r="EN65" s="201">
        <f>EN44/基準データ!$F5*100</f>
        <v>118.54726178686292</v>
      </c>
      <c r="EO65" s="201">
        <f>EO44/基準データ!$F5*100</f>
        <v>81.217198324083625</v>
      </c>
      <c r="EP65" s="201">
        <f>EP44/基準データ!$F5*100</f>
        <v>104.36174423799068</v>
      </c>
      <c r="EQ65" s="201">
        <f>EQ44/基準データ!$F5*100</f>
        <v>98.187510976556169</v>
      </c>
      <c r="ER65" s="389">
        <f>ER44/基準データ!$F5*100</f>
        <v>91.145491543880325</v>
      </c>
      <c r="ES65" s="390">
        <f>ES44/基準データ!$F5*100</f>
        <v>44.924351991192452</v>
      </c>
      <c r="ET65" s="201">
        <f>ET44/基準データ!$F5*100</f>
        <v>158.53491867014725</v>
      </c>
      <c r="EU65" s="201">
        <f>EU44/基準データ!$F5*100</f>
        <v>125.82130207215168</v>
      </c>
      <c r="EV65" s="201">
        <f>EV44/基準データ!$F5*100</f>
        <v>240.26803472854746</v>
      </c>
      <c r="EW65" s="201">
        <f>EW44/基準データ!$F5*100</f>
        <v>74.98845855801035</v>
      </c>
      <c r="EX65" s="201">
        <f>EX44/基準データ!$F5*100</f>
        <v>94.061741687150302</v>
      </c>
      <c r="EY65" s="201">
        <f>EY44/基準データ!$F5*100</f>
        <v>102.90326625679364</v>
      </c>
      <c r="EZ65" s="201">
        <f>EZ44/基準データ!$F5*100</f>
        <v>69.385277396010949</v>
      </c>
      <c r="FA65" s="201">
        <f>FA44/基準データ!$F5*100</f>
        <v>63.830013137540455</v>
      </c>
      <c r="FB65" s="201">
        <f>FB44/基準データ!$F5*100</f>
        <v>119.29702611494714</v>
      </c>
      <c r="FC65" s="201">
        <f>FC44/基準データ!$F5*100</f>
        <v>94.004292872386159</v>
      </c>
      <c r="FD65" s="389">
        <f>FD44/基準データ!$F5*100</f>
        <v>93.979528009698456</v>
      </c>
      <c r="FE65" s="390">
        <f>FE44/基準データ!$F5*100</f>
        <v>32.239452842979496</v>
      </c>
      <c r="FF65" s="201">
        <f>FF44/基準データ!$F5*100</f>
        <v>157.74448591592844</v>
      </c>
      <c r="FG65" s="201">
        <f>FG44/基準データ!$F5*100</f>
        <v>98.73571029575254</v>
      </c>
      <c r="FH65" s="201">
        <f>FH44/基準データ!$F5*100</f>
        <v>193.11256501468023</v>
      </c>
      <c r="FI65" s="201">
        <f>FI44/基準データ!$F5*100</f>
        <v>134.747890420223</v>
      </c>
      <c r="FJ65" s="201">
        <f>FJ44/基準データ!$F5*100</f>
        <v>77.990956109878397</v>
      </c>
      <c r="FK65" s="201">
        <f>FK44/基準データ!$F5*100</f>
        <v>123.82708222781898</v>
      </c>
      <c r="FL65" s="201">
        <f>FL44/基準データ!$F5*100</f>
        <v>95.565742487056283</v>
      </c>
      <c r="FM65" s="201">
        <f>FM44/基準データ!$F5*100</f>
        <v>78.058058384301731</v>
      </c>
      <c r="FN65" s="201">
        <f>FN44/基準データ!$F5*100</f>
        <v>99.844946124247855</v>
      </c>
      <c r="FO65" s="201">
        <f>FO44/基準データ!$F5*100</f>
        <v>85.208493143315096</v>
      </c>
      <c r="FP65" s="389">
        <f>FP44/基準データ!$F5*100</f>
        <v>73.726464023313682</v>
      </c>
      <c r="FQ65" s="390">
        <f>FQ44/基準データ!$F5*100</f>
        <v>72.482943172532401</v>
      </c>
      <c r="FR65" s="201">
        <f>FR44/基準データ!$F5*100</f>
        <v>184.8676923190927</v>
      </c>
      <c r="FS65" s="201">
        <f>FS44/基準データ!$F5*100</f>
        <v>96.075528312949203</v>
      </c>
      <c r="FT65" s="201">
        <f>FT44/基準データ!$F5*100</f>
        <v>205.25707914996141</v>
      </c>
      <c r="FU65" s="201">
        <f>FU44/基準データ!$F5*100</f>
        <v>115.8880932664361</v>
      </c>
      <c r="FV65" s="201">
        <f>FV44/基準データ!$F5*100</f>
        <v>67.817714314746993</v>
      </c>
      <c r="FW65" s="201">
        <f>FW44/基準データ!$F5*100</f>
        <v>168.98334022932028</v>
      </c>
      <c r="FX65" s="201">
        <f>FX44/基準データ!$F5*100</f>
        <v>98.663818175159307</v>
      </c>
      <c r="FY65" s="201">
        <f>FY44/基準データ!$F5*100</f>
        <v>102.9402002123845</v>
      </c>
      <c r="FZ65" s="201">
        <f>FZ44/基準データ!$F5*100</f>
        <v>91.70555398925741</v>
      </c>
      <c r="GA65" s="201">
        <f>GA44/基準データ!$F5*100</f>
        <v>116.5727000948807</v>
      </c>
      <c r="GB65" s="389">
        <f>GB44/基準データ!$F5*100</f>
        <v>108.17273244855636</v>
      </c>
      <c r="GC65" s="390">
        <f>GC44/基準データ!$F5*100</f>
        <v>64.50933219040931</v>
      </c>
      <c r="GD65" s="201">
        <f>GD44/基準データ!$F5*100</f>
        <v>139.91197999624777</v>
      </c>
      <c r="GE65" s="201">
        <f>GE44/基準データ!$F5*100</f>
        <v>174.21408612279211</v>
      </c>
      <c r="GF65" s="201">
        <f>GF44/基準データ!$F5*100</f>
        <v>203.00216559893082</v>
      </c>
      <c r="GG65" s="201">
        <f>GG44/基準データ!$F5*100</f>
        <v>116.95344592254872</v>
      </c>
      <c r="GH65" s="201">
        <f>GH44/基準データ!$F5*100</f>
        <v>114.53162962009019</v>
      </c>
      <c r="GI65" s="201">
        <f>GI44/基準データ!$F5*100</f>
        <v>105.87616467175944</v>
      </c>
      <c r="GJ65" s="201">
        <f>GJ44/基準データ!$F5*100</f>
        <v>152.63949318364402</v>
      </c>
      <c r="GK65" s="201">
        <f>GK44/基準データ!$F5*100</f>
        <v>110.09025859041601</v>
      </c>
      <c r="GL65" s="201">
        <f>GL44/基準データ!$F5*100</f>
        <v>132.3823367875635</v>
      </c>
      <c r="GM65" s="201">
        <f>GM44/基準データ!$F5*100</f>
        <v>138.4895130408843</v>
      </c>
      <c r="GN65" s="389">
        <f>GN44/基準データ!$F5*100</f>
        <v>77.824319088453208</v>
      </c>
      <c r="GO65" s="390">
        <f>GO44/基準データ!$F5*100</f>
        <v>61.908164063112004</v>
      </c>
      <c r="GP65" s="201">
        <f>GP44/基準データ!$F5*100</f>
        <v>140.334752239339</v>
      </c>
      <c r="GQ65" s="201">
        <f>GQ44/基準データ!$F5*100</f>
        <v>144.21314030840054</v>
      </c>
      <c r="GR65" s="201">
        <f>GR44/基準データ!$F5*100</f>
        <v>156.78541352521623</v>
      </c>
      <c r="GS65" s="201">
        <f>GS44/基準データ!$F5*100</f>
        <v>93.331206319740133</v>
      </c>
      <c r="GT65" s="201">
        <f>GT44/基準データ!$F5*100</f>
        <v>62.817954854886729</v>
      </c>
      <c r="GU65" s="201">
        <f>GU44/基準データ!$F5*100</f>
        <v>188.45805756615511</v>
      </c>
      <c r="GV65" s="201">
        <f>GV44/基準データ!$F5*100</f>
        <v>53.824149390088024</v>
      </c>
      <c r="GW65" s="201">
        <f>GW44/基準データ!$F5*100</f>
        <v>52.983534740329276</v>
      </c>
      <c r="GX65" s="201">
        <f>GX44/基準データ!$F5*100</f>
        <v>71.877918707726664</v>
      </c>
      <c r="GY65" s="201">
        <f>GY44/基準データ!$F5*100</f>
        <v>95.524206456653957</v>
      </c>
      <c r="GZ65" s="389">
        <f>GZ44/基準データ!$F5*100</f>
        <v>70.181948518307522</v>
      </c>
      <c r="HA65" s="390">
        <f>HA44/基準データ!$F5*100</f>
        <v>69.667717373156819</v>
      </c>
      <c r="HB65" s="201">
        <f>HB44/基準データ!$F5*100</f>
        <v>102.90173642318146</v>
      </c>
      <c r="HC65" s="201">
        <f>HC44/基準データ!$F5*100</f>
        <v>101.32638837492766</v>
      </c>
      <c r="HD65" s="201">
        <f>HD44/基準データ!$F5*100</f>
        <v>157.83090181579013</v>
      </c>
      <c r="HE65" s="201">
        <f>HE44/基準データ!$F5*100</f>
        <v>51.498970790815591</v>
      </c>
      <c r="HF65" s="201">
        <f>HF44/基準データ!$F5*100</f>
        <v>81.703212631305504</v>
      </c>
      <c r="HG65" s="201">
        <f>HG44/基準データ!$F5*100</f>
        <v>81.179014515388232</v>
      </c>
      <c r="HH65" s="201">
        <f>HH44/基準データ!$F5*100</f>
        <v>79.172067293667084</v>
      </c>
      <c r="HI65" s="201">
        <f>HI44/基準データ!$F5*100</f>
        <v>78.746791991306793</v>
      </c>
      <c r="HJ65" s="201">
        <f>HJ44/基準データ!$F5*100</f>
        <v>91.059689253993525</v>
      </c>
      <c r="HK65" s="201">
        <f>HK44/基準データ!$F5*100</f>
        <v>66.989889912251172</v>
      </c>
      <c r="HL65" s="389">
        <f>HL44/基準データ!$F5*100</f>
        <v>92.474553984135625</v>
      </c>
      <c r="HM65" s="390">
        <f>HM44/基準データ!$F5*100</f>
        <v>81.101806956474491</v>
      </c>
      <c r="HN65" s="201">
        <f>HN44/基準データ!$F5*100</f>
        <v>95.676973545505234</v>
      </c>
      <c r="HO65" s="201">
        <f>HO44/基準データ!$F5*100</f>
        <v>68.599250562595259</v>
      </c>
      <c r="HP65" s="201">
        <f>HP44/基準データ!$F5*100</f>
        <v>141.65958982402964</v>
      </c>
      <c r="HQ65" s="201">
        <f>HQ44/基準データ!$F5*100</f>
        <v>86.166073422339807</v>
      </c>
      <c r="HR65" s="201">
        <f>HR44/基準データ!$F5*100</f>
        <v>60.846221468990834</v>
      </c>
      <c r="HS65" s="201">
        <f>HS44/基準データ!$F5*100</f>
        <v>85.290338822435004</v>
      </c>
      <c r="HT65" s="201">
        <f>HT44/基準データ!$F5*100</f>
        <v>104.33750664398356</v>
      </c>
      <c r="HU65" s="201">
        <f>HU44/基準データ!$F5*100</f>
        <v>67.130826567256491</v>
      </c>
      <c r="HV65" s="201">
        <f>HV44/基準データ!$F5*100</f>
        <v>112.00790041284468</v>
      </c>
      <c r="HW65" s="201">
        <f>HW44/基準データ!$F5*100</f>
        <v>96.045041453419387</v>
      </c>
      <c r="HX65" s="389">
        <f>HX44/基準データ!$F5*100</f>
        <v>96.309613812239832</v>
      </c>
      <c r="HY65" s="390">
        <f>HY44/基準データ!$F5*100</f>
        <v>67.810877425464227</v>
      </c>
      <c r="HZ65" s="201">
        <f>HZ44/基準データ!$F5*100</f>
        <v>91.753043377639912</v>
      </c>
      <c r="IA65" s="201">
        <f>IA44/基準データ!$F5*100</f>
        <v>74.228660197960139</v>
      </c>
      <c r="IB65" s="201">
        <f>IB44/基準データ!$F5*100</f>
        <v>159.31458642532615</v>
      </c>
      <c r="IC65" s="201">
        <f>IC44/基準データ!$F5*100</f>
        <v>81.898947507167136</v>
      </c>
      <c r="ID65" s="201">
        <f>ID44/基準データ!$F5*100</f>
        <v>47.921791452092833</v>
      </c>
      <c r="IE65" s="201">
        <f>IE44/基準データ!$F5*100</f>
        <v>115.23841358718914</v>
      </c>
      <c r="IF65" s="201">
        <f>IF44/基準データ!$F5*100</f>
        <v>121.61184711196627</v>
      </c>
      <c r="IG65" s="201">
        <f>IG44/基準データ!$F5*100</f>
        <v>65.164764044038108</v>
      </c>
      <c r="IH65" s="201">
        <f>IH44/基準データ!$F5*100</f>
        <v>95.828883089268714</v>
      </c>
      <c r="II65" s="201">
        <f>II44/基準データ!$F5*100</f>
        <v>100.45926024170583</v>
      </c>
      <c r="IJ65" s="389">
        <f>IJ44/基準データ!$F5*100</f>
        <v>93.246202058126642</v>
      </c>
      <c r="IK65" s="390">
        <f>IK44/基準データ!$F5*100</f>
        <v>119.03313023597603</v>
      </c>
      <c r="IL65" s="201">
        <f>IL44/基準データ!$F5*100</f>
        <v>87.21602128267638</v>
      </c>
      <c r="IM65" s="201">
        <f>IM44/基準データ!$F5*100</f>
        <v>94.280723327797347</v>
      </c>
      <c r="IN65" s="201">
        <f>IN44/基準データ!$F5*100</f>
        <v>224.567310453343</v>
      </c>
      <c r="IO65" s="201">
        <f>IO44/基準データ!$F5*100</f>
        <v>111.58178013937146</v>
      </c>
      <c r="IP65" s="201">
        <f>IP44/基準データ!$F5*100</f>
        <v>91.522516313244509</v>
      </c>
      <c r="IQ65" s="201">
        <f>IQ44/基準データ!$F5*100</f>
        <v>110.91596721206953</v>
      </c>
      <c r="IR65" s="201">
        <f>IR44/基準データ!$F5*100</f>
        <v>135.58040240055956</v>
      </c>
      <c r="IS65" s="201">
        <f>IS44/基準データ!$F5*100</f>
        <v>77.06799114547394</v>
      </c>
      <c r="IT65" s="201">
        <f>IT44/基準データ!$F5*100</f>
        <v>109.44713917300415</v>
      </c>
      <c r="IU65" s="201">
        <f>IU44/基準データ!$F5*100</f>
        <v>109.3451424417179</v>
      </c>
      <c r="IV65" s="389">
        <f>IV44/基準データ!$F5*100</f>
        <v>77.959411359927444</v>
      </c>
      <c r="IW65" s="390">
        <f>IW44/基準データ!$F5*100</f>
        <v>95.035406594860376</v>
      </c>
      <c r="IX65" s="201">
        <f>IX44/基準データ!$F5*100</f>
        <v>142.94979532880018</v>
      </c>
      <c r="IY65" s="201">
        <f>IY44/基準データ!$F5*100</f>
        <v>112.11016874198864</v>
      </c>
      <c r="IZ65" s="201">
        <f>IZ44/基準データ!$F5*100</f>
        <v>209.03470106074639</v>
      </c>
      <c r="JA65" s="201">
        <f>JA44/基準データ!$F5*100</f>
        <v>80.421032675577806</v>
      </c>
      <c r="JB65" s="201">
        <f>JB44/基準データ!$F5*100</f>
        <v>73.230560703969573</v>
      </c>
      <c r="JC65" s="201">
        <f>JC44/基準データ!$F5*100</f>
        <v>179.10667340329945</v>
      </c>
      <c r="JD65" s="201">
        <f>JD44/基準データ!$F5*100</f>
        <v>132.13590113013126</v>
      </c>
      <c r="JE65" s="201">
        <f>JE44/基準データ!$F5*100</f>
        <v>127.89073440471479</v>
      </c>
      <c r="JF65" s="201">
        <f>JF44/基準データ!$F5*100</f>
        <v>132.34841136503249</v>
      </c>
      <c r="JG65" s="201">
        <f>JG44/基準データ!$F5*100</f>
        <v>149.65265945143486</v>
      </c>
      <c r="JH65" s="389">
        <f>JH44/基準データ!$F5*100</f>
        <v>114.56019266146109</v>
      </c>
      <c r="JI65" s="390">
        <f>JI44/基準データ!$F5*100</f>
        <v>72.942176589758461</v>
      </c>
      <c r="JJ65" s="201">
        <f>JJ44/基準データ!$F5*100</f>
        <v>133.18131146206079</v>
      </c>
      <c r="JK65" s="201">
        <f>JK44/基準データ!$F5*100</f>
        <v>0</v>
      </c>
      <c r="JL65" s="201">
        <f>JL44/基準データ!$F5*100</f>
        <v>0</v>
      </c>
      <c r="JM65" s="201">
        <f>JM44/基準データ!$F5*100</f>
        <v>0</v>
      </c>
      <c r="JN65" s="201">
        <f>JN44/基準データ!$F5*100</f>
        <v>0</v>
      </c>
      <c r="JO65" s="201">
        <f>JO44/基準データ!$F5*100</f>
        <v>0</v>
      </c>
      <c r="JP65" s="201">
        <f>JP44/基準データ!$F5*100</f>
        <v>0</v>
      </c>
      <c r="JQ65" s="201">
        <f>JQ44/基準データ!$F5*100</f>
        <v>0</v>
      </c>
      <c r="JR65" s="201">
        <f>JR44/基準データ!$F5*100</f>
        <v>0</v>
      </c>
      <c r="JS65" s="201">
        <f>JS44/基準データ!$F5*100</f>
        <v>0</v>
      </c>
      <c r="JT65" s="389">
        <f>JT44/基準データ!$F5*100</f>
        <v>0</v>
      </c>
      <c r="JU65" s="390">
        <f>JU44/基準データ!$F5*100</f>
        <v>0</v>
      </c>
      <c r="JV65" s="201">
        <f>JV44/基準データ!$F5*100</f>
        <v>0</v>
      </c>
      <c r="JW65" s="201">
        <f>JW44/基準データ!$F5*100</f>
        <v>0</v>
      </c>
      <c r="JX65" s="201">
        <f>JX44/基準データ!$F5*100</f>
        <v>0</v>
      </c>
      <c r="JY65" s="201">
        <f>JY44/基準データ!$F5*100</f>
        <v>0</v>
      </c>
      <c r="JZ65" s="201">
        <f>JZ44/基準データ!$F5*100</f>
        <v>0</v>
      </c>
      <c r="KA65" s="201">
        <f>KA44/基準データ!$F5*100</f>
        <v>0</v>
      </c>
      <c r="KB65" s="201">
        <f>KB44/基準データ!$F5*100</f>
        <v>0</v>
      </c>
      <c r="KC65" s="201">
        <f>KC44/基準データ!$F5*100</f>
        <v>0</v>
      </c>
      <c r="KD65" s="201">
        <f>KD44/基準データ!$F5*100</f>
        <v>0</v>
      </c>
      <c r="KE65" s="201">
        <f>KE44/基準データ!$F5*100</f>
        <v>0</v>
      </c>
      <c r="KF65" s="389">
        <f>KF44/基準データ!$F5*100</f>
        <v>0</v>
      </c>
      <c r="KG65" s="390">
        <f>KG44/基準データ!$F5*100</f>
        <v>0</v>
      </c>
      <c r="KH65" s="201">
        <f>KH44/基準データ!$F5*100</f>
        <v>0</v>
      </c>
      <c r="KI65" s="201">
        <f>KI44/基準データ!$F5*100</f>
        <v>0</v>
      </c>
      <c r="KJ65" s="201">
        <f>KJ44/基準データ!$F5*100</f>
        <v>0</v>
      </c>
      <c r="KK65" s="201">
        <f>KK44/基準データ!$F5*100</f>
        <v>0</v>
      </c>
      <c r="KL65" s="201">
        <f>KL44/基準データ!$F5*100</f>
        <v>0</v>
      </c>
      <c r="KM65" s="201">
        <f>KM44/基準データ!$F5*100</f>
        <v>0</v>
      </c>
      <c r="KN65" s="201">
        <f>KN44/基準データ!$F5*100</f>
        <v>0</v>
      </c>
      <c r="KO65" s="201">
        <f>KO44/基準データ!$F5*100</f>
        <v>0</v>
      </c>
      <c r="KP65" s="201">
        <f>KP44/基準データ!$F5*100</f>
        <v>0</v>
      </c>
      <c r="KQ65" s="201">
        <f>KQ44/基準データ!$F5*100</f>
        <v>0</v>
      </c>
      <c r="KR65" s="389">
        <f>KR44/基準データ!$F5*100</f>
        <v>0</v>
      </c>
      <c r="KS65" s="390">
        <f>KS44/基準データ!$F5*100</f>
        <v>0</v>
      </c>
      <c r="KT65" s="201">
        <f>KT44/基準データ!$F5*100</f>
        <v>0</v>
      </c>
      <c r="KU65" s="201">
        <f>KU44/基準データ!$F5*100</f>
        <v>0</v>
      </c>
      <c r="KV65" s="201">
        <f>KV44/基準データ!$F5*100</f>
        <v>0</v>
      </c>
      <c r="KW65" s="201">
        <f>KW44/基準データ!$F5*100</f>
        <v>0</v>
      </c>
      <c r="KX65" s="201">
        <f>KX44/基準データ!$F5*100</f>
        <v>0</v>
      </c>
      <c r="KY65" s="201">
        <f>KY44/基準データ!$F5*100</f>
        <v>0</v>
      </c>
      <c r="KZ65" s="201">
        <f>KZ44/基準データ!$F5*100</f>
        <v>0</v>
      </c>
      <c r="LA65" s="201">
        <f>LA44/基準データ!$F5*100</f>
        <v>0</v>
      </c>
      <c r="LB65" s="201">
        <f>LB44/基準データ!$F5*100</f>
        <v>0</v>
      </c>
      <c r="LC65" s="201">
        <f>LC44/基準データ!$F5*100</f>
        <v>0</v>
      </c>
      <c r="LD65" s="389">
        <f>LD44/基準データ!$F5*100</f>
        <v>0</v>
      </c>
      <c r="LE65" s="390">
        <f>LE44/基準データ!$F5*100</f>
        <v>0</v>
      </c>
      <c r="LF65" s="201">
        <f>LF44/基準データ!$F5*100</f>
        <v>0</v>
      </c>
      <c r="LG65" s="201">
        <f>LG44/基準データ!$F5*100</f>
        <v>0</v>
      </c>
      <c r="LH65" s="201">
        <f>LH44/基準データ!$F5*100</f>
        <v>0</v>
      </c>
      <c r="LI65" s="201">
        <f>LI44/基準データ!$F5*100</f>
        <v>0</v>
      </c>
      <c r="LJ65" s="201">
        <f>LJ44/基準データ!$F5*100</f>
        <v>0</v>
      </c>
      <c r="LK65" s="201">
        <f>LK44/基準データ!$F5*100</f>
        <v>0</v>
      </c>
      <c r="LL65" s="201">
        <f>LL44/基準データ!$F5*100</f>
        <v>0</v>
      </c>
      <c r="LM65" s="201">
        <f>LM44/基準データ!$F5*100</f>
        <v>0</v>
      </c>
      <c r="LN65" s="201">
        <f>LN44/基準データ!$F5*100</f>
        <v>0</v>
      </c>
      <c r="LO65" s="201">
        <f>LO44/基準データ!$F5*100</f>
        <v>0</v>
      </c>
      <c r="LP65" s="389">
        <f>LP44/基準データ!$F5*100</f>
        <v>0</v>
      </c>
      <c r="LQ65" s="390">
        <f>LQ44/基準データ!$F5*100</f>
        <v>0</v>
      </c>
      <c r="LR65" s="201">
        <f>LR44/基準データ!$F5*100</f>
        <v>0</v>
      </c>
      <c r="LS65" s="201">
        <f>LS44/基準データ!$F5*100</f>
        <v>0</v>
      </c>
      <c r="LT65" s="201">
        <f>LT44/基準データ!$F5*100</f>
        <v>0</v>
      </c>
      <c r="LU65" s="201">
        <f>LU44/基準データ!$F5*100</f>
        <v>0</v>
      </c>
      <c r="LV65" s="201">
        <f>LV44/基準データ!$F5*100</f>
        <v>0</v>
      </c>
      <c r="LW65" s="201">
        <f>LW44/基準データ!$F5*100</f>
        <v>0</v>
      </c>
      <c r="LX65" s="201">
        <f>LX44/基準データ!$F5*100</f>
        <v>0</v>
      </c>
      <c r="LY65" s="201">
        <f>LY44/基準データ!$F5*100</f>
        <v>0</v>
      </c>
      <c r="LZ65" s="201">
        <f>LZ44/基準データ!$F5*100</f>
        <v>0</v>
      </c>
      <c r="MA65" s="201">
        <f>MA44/基準データ!$F5*100</f>
        <v>0</v>
      </c>
      <c r="MB65" s="389">
        <f>MB44/基準データ!$F5*100</f>
        <v>0</v>
      </c>
      <c r="MC65" s="390">
        <f>MC44/基準データ!$F5*100</f>
        <v>0</v>
      </c>
      <c r="MD65" s="201">
        <f>MD44/基準データ!$F5*100</f>
        <v>0</v>
      </c>
      <c r="ME65" s="201">
        <f>ME44/基準データ!$F5*100</f>
        <v>0</v>
      </c>
      <c r="MF65" s="201">
        <f>MF44/基準データ!$F5*100</f>
        <v>0</v>
      </c>
      <c r="MG65" s="201">
        <f>MG44/基準データ!$F5*100</f>
        <v>0</v>
      </c>
      <c r="MH65" s="201">
        <f>MH44/基準データ!$F5*100</f>
        <v>0</v>
      </c>
      <c r="MI65" s="201">
        <f>MI44/基準データ!$F5*100</f>
        <v>0</v>
      </c>
      <c r="MJ65" s="201">
        <f>MJ44/基準データ!$F5*100</f>
        <v>0</v>
      </c>
      <c r="MK65" s="201">
        <f>MK44/基準データ!$F5*100</f>
        <v>0</v>
      </c>
      <c r="ML65" s="201">
        <f>ML44/基準データ!$F5*100</f>
        <v>0</v>
      </c>
      <c r="MM65" s="201">
        <f>MM44/基準データ!$F5*100</f>
        <v>0</v>
      </c>
      <c r="MN65" s="389">
        <f>MN44/基準データ!$F5*100</f>
        <v>0</v>
      </c>
      <c r="MO65" s="390">
        <f>MO44/基準データ!$F5*100</f>
        <v>0</v>
      </c>
      <c r="MP65" s="201">
        <f>MP44/基準データ!$F5*100</f>
        <v>0</v>
      </c>
      <c r="MQ65" s="201">
        <f>MQ44/基準データ!$F5*100</f>
        <v>0</v>
      </c>
      <c r="MR65" s="201">
        <f>MR44/基準データ!$F5*100</f>
        <v>0</v>
      </c>
      <c r="MS65" s="201">
        <f>MS44/基準データ!$F5*100</f>
        <v>0</v>
      </c>
      <c r="MT65" s="201">
        <f>MT44/基準データ!$F5*100</f>
        <v>0</v>
      </c>
      <c r="MU65" s="201">
        <f>MU44/基準データ!$F5*100</f>
        <v>0</v>
      </c>
      <c r="MV65" s="201">
        <f>MV44/基準データ!$F5*100</f>
        <v>0</v>
      </c>
      <c r="MW65" s="201">
        <f>MW44/基準データ!$F5*100</f>
        <v>0</v>
      </c>
      <c r="MX65" s="201">
        <f>MX44/基準データ!$F5*100</f>
        <v>0</v>
      </c>
      <c r="MY65" s="201">
        <f>MY44/基準データ!$F5*100</f>
        <v>0</v>
      </c>
      <c r="MZ65" s="389">
        <f>MZ44/基準データ!$F5*100</f>
        <v>0</v>
      </c>
      <c r="NA65" s="390">
        <f>NA44/基準データ!$F5*100</f>
        <v>0</v>
      </c>
      <c r="NB65" s="201">
        <f>NB44/基準データ!$F5*100</f>
        <v>0</v>
      </c>
      <c r="NC65" s="201">
        <f>NC44/基準データ!$F5*100</f>
        <v>0</v>
      </c>
      <c r="ND65" s="201">
        <f>ND44/基準データ!$F5*100</f>
        <v>0</v>
      </c>
      <c r="NE65" s="201">
        <f>NE44/基準データ!$F5*100</f>
        <v>0</v>
      </c>
      <c r="NF65" s="201">
        <f>NF44/基準データ!$F5*100</f>
        <v>0</v>
      </c>
      <c r="NG65" s="201">
        <f>NG44/基準データ!$F5*100</f>
        <v>0</v>
      </c>
      <c r="NH65" s="201">
        <f>NH44/基準データ!$F5*100</f>
        <v>0</v>
      </c>
      <c r="NI65" s="201">
        <f>NI44/基準データ!$F5*100</f>
        <v>0</v>
      </c>
      <c r="NJ65" s="201">
        <f>NJ44/基準データ!$F5*100</f>
        <v>0</v>
      </c>
      <c r="NK65" s="201">
        <f>NK44/基準データ!$F5*100</f>
        <v>0</v>
      </c>
      <c r="NL65" s="389">
        <f>NL44/基準データ!$F5*100</f>
        <v>0</v>
      </c>
      <c r="NM65" s="390">
        <f>NM44/基準データ!$F5*100</f>
        <v>0</v>
      </c>
      <c r="NN65" s="201">
        <f>NN44/基準データ!$F5*100</f>
        <v>0</v>
      </c>
      <c r="NO65" s="201">
        <f>NO44/基準データ!$F5*100</f>
        <v>0</v>
      </c>
      <c r="NP65" s="201">
        <f>NP44/基準データ!$F5*100</f>
        <v>0</v>
      </c>
      <c r="NQ65" s="201">
        <f>NQ44/基準データ!$F5*100</f>
        <v>0</v>
      </c>
      <c r="NR65" s="201">
        <f>NR44/基準データ!$F5*100</f>
        <v>0</v>
      </c>
      <c r="NS65" s="201">
        <f>NS44/基準データ!$F5*100</f>
        <v>0</v>
      </c>
      <c r="NT65" s="201">
        <f>NT44/基準データ!$F5*100</f>
        <v>0</v>
      </c>
      <c r="NU65" s="201">
        <f>NU44/基準データ!$F5*100</f>
        <v>0</v>
      </c>
      <c r="NV65" s="201">
        <f>NV44/基準データ!$F5*100</f>
        <v>0</v>
      </c>
      <c r="NW65" s="201">
        <f>NW44/基準データ!$F5*100</f>
        <v>0</v>
      </c>
      <c r="NX65" s="389">
        <f>NX44/基準データ!$F5*100</f>
        <v>0</v>
      </c>
      <c r="NY65" s="390">
        <f>NY44/基準データ!$F5*100</f>
        <v>0</v>
      </c>
      <c r="NZ65" s="201">
        <f>NZ44/基準データ!$F5*100</f>
        <v>0</v>
      </c>
      <c r="OA65" s="201">
        <f>OA44/基準データ!$F5*100</f>
        <v>0</v>
      </c>
      <c r="OB65" s="201">
        <f>OB44/基準データ!$F5*100</f>
        <v>0</v>
      </c>
      <c r="OC65" s="201">
        <f>OC44/基準データ!$F5*100</f>
        <v>0</v>
      </c>
      <c r="OD65" s="201">
        <f>OD44/基準データ!$F5*100</f>
        <v>0</v>
      </c>
      <c r="OE65" s="201">
        <f>OE44/基準データ!$F5*100</f>
        <v>0</v>
      </c>
      <c r="OF65" s="201">
        <f>OF44/基準データ!$F5*100</f>
        <v>0</v>
      </c>
      <c r="OG65" s="201">
        <f>OG44/基準データ!$F5*100</f>
        <v>0</v>
      </c>
      <c r="OH65" s="201">
        <f>OH44/基準データ!$F5*100</f>
        <v>0</v>
      </c>
      <c r="OI65" s="201">
        <f>OI44/基準データ!$F5*100</f>
        <v>0</v>
      </c>
      <c r="OJ65" s="389">
        <f>OJ44/基準データ!$F5*100</f>
        <v>0</v>
      </c>
      <c r="OK65" s="390">
        <f>OK44/基準データ!$F5*100</f>
        <v>0</v>
      </c>
      <c r="OL65" s="201">
        <f>OL44/基準データ!$F5*100</f>
        <v>0</v>
      </c>
      <c r="OM65" s="201">
        <f>OM44/基準データ!$F5*100</f>
        <v>0</v>
      </c>
      <c r="ON65" s="201">
        <f>ON44/基準データ!$F5*100</f>
        <v>0</v>
      </c>
      <c r="OO65" s="201">
        <f>OO44/基準データ!$F5*100</f>
        <v>0</v>
      </c>
      <c r="OP65" s="201">
        <f>OP44/基準データ!$F5*100</f>
        <v>0</v>
      </c>
      <c r="OQ65" s="201">
        <f>OQ44/基準データ!$F5*100</f>
        <v>0</v>
      </c>
      <c r="OR65" s="201">
        <f>OR44/基準データ!$F5*100</f>
        <v>0</v>
      </c>
      <c r="OS65" s="201">
        <f>OS44/基準データ!$F5*100</f>
        <v>0</v>
      </c>
      <c r="OT65" s="201">
        <f>OT44/基準データ!$F5*100</f>
        <v>0</v>
      </c>
      <c r="OU65" s="201">
        <f>OU44/基準データ!$F5*100</f>
        <v>0</v>
      </c>
      <c r="OV65" s="389">
        <f>OV44/基準データ!$F5*100</f>
        <v>0</v>
      </c>
      <c r="OW65" s="390">
        <f>OW44/基準データ!$F5*100</f>
        <v>0</v>
      </c>
      <c r="OX65" s="201">
        <f>OX44/基準データ!$F5*100</f>
        <v>0</v>
      </c>
      <c r="OY65" s="201">
        <f>OY44/基準データ!$F5*100</f>
        <v>0</v>
      </c>
      <c r="OZ65" s="201">
        <f>OZ44/基準データ!$F5*100</f>
        <v>0</v>
      </c>
      <c r="PA65" s="201">
        <f>PA44/基準データ!$F5*100</f>
        <v>0</v>
      </c>
      <c r="PB65" s="201">
        <f>PB44/基準データ!$F5*100</f>
        <v>0</v>
      </c>
      <c r="PC65" s="201">
        <f>PC44/基準データ!$F5*100</f>
        <v>0</v>
      </c>
      <c r="PD65" s="201">
        <f>PD44/基準データ!$F5*100</f>
        <v>0</v>
      </c>
      <c r="PE65" s="201">
        <f>PE44/基準データ!$F5*100</f>
        <v>0</v>
      </c>
      <c r="PF65" s="201">
        <f>PF44/基準データ!$F5*100</f>
        <v>0</v>
      </c>
      <c r="PG65" s="201">
        <f>PG44/基準データ!$F5*100</f>
        <v>0</v>
      </c>
      <c r="PH65" s="389">
        <f>PH44/基準データ!$F5*100</f>
        <v>0</v>
      </c>
      <c r="PI65" s="390">
        <f>PI44/基準データ!$F5*100</f>
        <v>0</v>
      </c>
    </row>
    <row r="66" spans="2:425">
      <c r="B66" s="68" t="s">
        <v>131</v>
      </c>
      <c r="C66" s="69"/>
      <c r="D66" s="202" t="s">
        <v>17</v>
      </c>
      <c r="E66" s="201">
        <v>22.456790347585624</v>
      </c>
      <c r="F66" s="201">
        <f>F45/基準データ!$F6*100</f>
        <v>18.403684356998482</v>
      </c>
      <c r="G66" s="201">
        <f>G45/基準データ!$F6*100</f>
        <v>9.0998726799779259</v>
      </c>
      <c r="H66" s="201">
        <f>H45/基準データ!$F6*100</f>
        <v>58.504195119719867</v>
      </c>
      <c r="I66" s="201">
        <f>I45/基準データ!$F6*100</f>
        <v>16.1486895068651</v>
      </c>
      <c r="J66" s="201">
        <f>J45/基準データ!$F6*100</f>
        <v>47.021276885908989</v>
      </c>
      <c r="K66" s="201">
        <f>K45/基準データ!$F6*100</f>
        <v>108.40792468764393</v>
      </c>
      <c r="L66" s="201">
        <f>L45/基準データ!$F6*100</f>
        <v>43.853809574434131</v>
      </c>
      <c r="M66" s="201">
        <f>M45/基準データ!$F6*100</f>
        <v>21.681804892716734</v>
      </c>
      <c r="N66" s="201">
        <f>N45/基準データ!$F6*100</f>
        <v>20.8829959638223</v>
      </c>
      <c r="O66" s="201">
        <f>O45/基準データ!$F6*100</f>
        <v>18.761689576642691</v>
      </c>
      <c r="P66" s="201">
        <f>P45/基準データ!$F6*100</f>
        <v>21.933762434459016</v>
      </c>
      <c r="Q66" s="201">
        <f>Q45/基準データ!$F6*100</f>
        <v>26.369417791004064</v>
      </c>
      <c r="R66" s="201">
        <f>R45/基準データ!$F6*100</f>
        <v>44.723158057032983</v>
      </c>
      <c r="S66" s="201">
        <f>S45/基準データ!$F6*100</f>
        <v>11.362734869256972</v>
      </c>
      <c r="T66" s="201">
        <f>T45/基準データ!$F6*100</f>
        <v>146.87912302590377</v>
      </c>
      <c r="U66" s="201">
        <f>U45/基準データ!$F6*100</f>
        <v>10.178568955282048</v>
      </c>
      <c r="V66" s="201">
        <f>V45/基準データ!$F6*100</f>
        <v>8.721883818343489</v>
      </c>
      <c r="W66" s="201">
        <f>W45/基準データ!$F6*100</f>
        <v>15.640465403657618</v>
      </c>
      <c r="X66" s="201">
        <f>X45/基準データ!$F6*100</f>
        <v>213.14258272257507</v>
      </c>
      <c r="Y66" s="201">
        <f>Y45/基準データ!$F6*100</f>
        <v>20.041126865710766</v>
      </c>
      <c r="Z66" s="201">
        <f>Z45/基準データ!$F6*100</f>
        <v>26.182448374246519</v>
      </c>
      <c r="AA66" s="201">
        <f>AA45/基準データ!$F6*100</f>
        <v>21.801672963144583</v>
      </c>
      <c r="AB66" s="201">
        <f>AB45/基準データ!$F6*100</f>
        <v>26.751017521082261</v>
      </c>
      <c r="AC66" s="201">
        <f>AC45/基準データ!$F6*100</f>
        <v>34.577124452759818</v>
      </c>
      <c r="AD66" s="201">
        <f>AD45/基準データ!$F6*100</f>
        <v>42.912656608125097</v>
      </c>
      <c r="AE66" s="201">
        <f>AE45/基準データ!$F6*100</f>
        <v>33.48843260295908</v>
      </c>
      <c r="AF66" s="201">
        <f>AF45/基準データ!$F6*100</f>
        <v>36.254117606785961</v>
      </c>
      <c r="AG66" s="201">
        <f>AG45/基準データ!$F6*100</f>
        <v>39.389327326362988</v>
      </c>
      <c r="AH66" s="201">
        <f>AH45/基準データ!$F6*100</f>
        <v>15.836961207224176</v>
      </c>
      <c r="AI66" s="201">
        <f>AI45/基準データ!$F6*100</f>
        <v>32.768221995491267</v>
      </c>
      <c r="AJ66" s="201">
        <f>AJ45/基準データ!$F6*100</f>
        <v>47.675482169485335</v>
      </c>
      <c r="AK66" s="201">
        <f>AK45/基準データ!$F6*100</f>
        <v>57.144245223459777</v>
      </c>
      <c r="AL66" s="201">
        <f>AL45/基準データ!$F6*100</f>
        <v>59.147834296571489</v>
      </c>
      <c r="AM66" s="201">
        <f>AM45/基準データ!$F6*100</f>
        <v>14.083137630978278</v>
      </c>
      <c r="AN66" s="201">
        <f>AN45/基準データ!$F6*100</f>
        <v>37.189966875474376</v>
      </c>
      <c r="AO66" s="201">
        <f>AO45/基準データ!$F6*100</f>
        <v>20.147681266315299</v>
      </c>
      <c r="AP66" s="201">
        <f>AP45/基準データ!$F6*100</f>
        <v>16.561856184564974</v>
      </c>
      <c r="AQ66" s="201">
        <f>AQ45/基準データ!$F6*100</f>
        <v>31.648432385756458</v>
      </c>
      <c r="AR66" s="201">
        <f>AR45/基準データ!$F6*100</f>
        <v>43.195370341164882</v>
      </c>
      <c r="AS66" s="201">
        <f>AS45/基準データ!$F6*100</f>
        <v>11.063727186202239</v>
      </c>
      <c r="AT66" s="201">
        <f>AT45/基準データ!$F6*100</f>
        <v>32.067683489389118</v>
      </c>
      <c r="AU66" s="201">
        <f>AU45/基準データ!$F6*100</f>
        <v>72.945987326101999</v>
      </c>
      <c r="AV66" s="201">
        <f>AV45/基準データ!$F6*100</f>
        <v>18.305076119071128</v>
      </c>
      <c r="AW66" s="201">
        <f>AW45/基準データ!$F6*100</f>
        <v>18.827282015369061</v>
      </c>
      <c r="AX66" s="201">
        <f>AX45/基準データ!$F6*100</f>
        <v>47.000512515606587</v>
      </c>
      <c r="AY66" s="201">
        <f>AY45/基準データ!$F6*100</f>
        <v>80.558891619032963</v>
      </c>
      <c r="AZ66" s="389">
        <f>AZ45/基準データ!$F6*100</f>
        <v>88.705682704932329</v>
      </c>
      <c r="BA66" s="390">
        <f>BA45/基準データ!$F6*100</f>
        <v>53.137476208899926</v>
      </c>
      <c r="BB66" s="201">
        <f>BB45/基準データ!$F6*100</f>
        <v>35.537720556842963</v>
      </c>
      <c r="BC66" s="201">
        <f>BC45/基準データ!$F6*100</f>
        <v>50.403181738124182</v>
      </c>
      <c r="BD66" s="201">
        <f>BD45/基準データ!$F6*100</f>
        <v>64.2420039564158</v>
      </c>
      <c r="BE66" s="201">
        <f>BE45/基準データ!$F6*100</f>
        <v>48.965267862191098</v>
      </c>
      <c r="BF66" s="201">
        <f>BF45/基準データ!$F6*100</f>
        <v>50.866592786913692</v>
      </c>
      <c r="BG66" s="201">
        <f>BG45/基準データ!$F6*100</f>
        <v>136.0843604967439</v>
      </c>
      <c r="BH66" s="201">
        <f>BH45/基準データ!$F6*100</f>
        <v>35.206207550791355</v>
      </c>
      <c r="BI66" s="201">
        <f>BI45/基準データ!$F6*100</f>
        <v>0</v>
      </c>
      <c r="BJ66" s="201">
        <f>BJ45/基準データ!$F6*100</f>
        <v>0</v>
      </c>
      <c r="BK66" s="201">
        <f>BK45/基準データ!$F6*100</f>
        <v>0</v>
      </c>
      <c r="BL66" s="389">
        <f>BL45/基準データ!$F6*100</f>
        <v>0</v>
      </c>
      <c r="BM66" s="390">
        <f>BM45/基準データ!$F6*100</f>
        <v>0</v>
      </c>
      <c r="BN66" s="201">
        <f>BN45/基準データ!$F6*100</f>
        <v>0</v>
      </c>
      <c r="BO66" s="201">
        <f>BO45/基準データ!$F6*100</f>
        <v>0</v>
      </c>
      <c r="BP66" s="201">
        <f>BP45/基準データ!$F6*100</f>
        <v>0</v>
      </c>
      <c r="BQ66" s="201">
        <f>BQ45/基準データ!$F6*100</f>
        <v>0</v>
      </c>
      <c r="BR66" s="201">
        <f>BR45/基準データ!$F6*100</f>
        <v>0</v>
      </c>
      <c r="BS66" s="201">
        <f>BS45/基準データ!$F6*100</f>
        <v>0</v>
      </c>
      <c r="BT66" s="201">
        <f>BT45/基準データ!$F6*100</f>
        <v>0</v>
      </c>
      <c r="BU66" s="201">
        <f>BU45/基準データ!$F6*100</f>
        <v>0</v>
      </c>
      <c r="BV66" s="201">
        <f>BV45/基準データ!$F6*100</f>
        <v>0</v>
      </c>
      <c r="BW66" s="201">
        <f>BW45/基準データ!$F6*100</f>
        <v>0</v>
      </c>
      <c r="BX66" s="389">
        <f>BX45/基準データ!$F6*100</f>
        <v>0</v>
      </c>
      <c r="BY66" s="390">
        <f>BY45/基準データ!$F6*100</f>
        <v>0</v>
      </c>
      <c r="BZ66" s="201">
        <f>BZ45/基準データ!$F6*100</f>
        <v>0</v>
      </c>
      <c r="CA66" s="201">
        <f>CA45/基準データ!$F6*100</f>
        <v>0</v>
      </c>
      <c r="CB66" s="201">
        <f>CB45/基準データ!$F6*100</f>
        <v>0</v>
      </c>
      <c r="CC66" s="201">
        <f>CC45/基準データ!$F6*100</f>
        <v>0</v>
      </c>
      <c r="CD66" s="201">
        <f>CD45/基準データ!$F6*100</f>
        <v>0</v>
      </c>
      <c r="CE66" s="201">
        <f>CE45/基準データ!$F6*100</f>
        <v>0</v>
      </c>
      <c r="CF66" s="201">
        <f>CF45/基準データ!$F6*100</f>
        <v>0</v>
      </c>
      <c r="CG66" s="201">
        <f>CG45/基準データ!$F6*100</f>
        <v>0</v>
      </c>
      <c r="CH66" s="201">
        <f>CH45/基準データ!$F6*100</f>
        <v>0</v>
      </c>
      <c r="CI66" s="201">
        <f>CI45/基準データ!$F6*100</f>
        <v>0</v>
      </c>
      <c r="CJ66" s="389">
        <f>CJ45/基準データ!$F6*100</f>
        <v>0</v>
      </c>
      <c r="CK66" s="390">
        <f>CK45/基準データ!$F6*100</f>
        <v>0</v>
      </c>
      <c r="CL66" s="201">
        <f>CL45/基準データ!$F6*100</f>
        <v>0</v>
      </c>
      <c r="CM66" s="201">
        <f>CM45/基準データ!$F6*100</f>
        <v>0</v>
      </c>
      <c r="CN66" s="201">
        <f>CN45/基準データ!$F6*100</f>
        <v>0</v>
      </c>
      <c r="CO66" s="201">
        <f>CO45/基準データ!$F6*100</f>
        <v>0</v>
      </c>
      <c r="CP66" s="201">
        <f>CP45/基準データ!$F6*100</f>
        <v>0</v>
      </c>
      <c r="CQ66" s="201">
        <f>CQ45/基準データ!$F6*100</f>
        <v>0</v>
      </c>
      <c r="CR66" s="201">
        <f>CR45/基準データ!$F6*100</f>
        <v>0</v>
      </c>
      <c r="CS66" s="201">
        <f>CS45/基準データ!$F6*100</f>
        <v>0</v>
      </c>
      <c r="CT66" s="201">
        <f>CT45/基準データ!$F6*100</f>
        <v>0</v>
      </c>
      <c r="CU66" s="201">
        <f>CU45/基準データ!$F6*100</f>
        <v>0</v>
      </c>
      <c r="CV66" s="389">
        <f>CV45/基準データ!$F6*100</f>
        <v>0</v>
      </c>
      <c r="CW66" s="390">
        <f>CW45/基準データ!$F6*100</f>
        <v>0</v>
      </c>
      <c r="CX66" s="201">
        <f>CX45/基準データ!$F6*100</f>
        <v>153.5835223085796</v>
      </c>
      <c r="CY66" s="201">
        <f>CY45/基準データ!$F6*100</f>
        <v>39.039748717588061</v>
      </c>
      <c r="CZ66" s="201">
        <f>CZ45/基準データ!$F6*100</f>
        <v>114.01377167207644</v>
      </c>
      <c r="DA66" s="201">
        <f>DA45/基準データ!$F6*100</f>
        <v>110.02997784020296</v>
      </c>
      <c r="DB66" s="201">
        <f>DB45/基準データ!$F6*100</f>
        <v>106.18238356378728</v>
      </c>
      <c r="DC66" s="201">
        <f>DC45/基準データ!$F6*100</f>
        <v>186.06812597716939</v>
      </c>
      <c r="DD66" s="201">
        <f>DD45/基準データ!$F6*100</f>
        <v>48.28735170963423</v>
      </c>
      <c r="DE66" s="201">
        <f>DE45/基準データ!$F6*100</f>
        <v>57.188938165829725</v>
      </c>
      <c r="DF66" s="201">
        <f>DF45/基準データ!$F6*100</f>
        <v>67.742189147924009</v>
      </c>
      <c r="DG66" s="201">
        <f>DG45/基準データ!$F6*100</f>
        <v>72.21627285283418</v>
      </c>
      <c r="DH66" s="389">
        <f>DH45/基準データ!$F6*100</f>
        <v>43.938740052892591</v>
      </c>
      <c r="DI66" s="390">
        <f>DI45/基準データ!$F6*100</f>
        <v>17.573255931461361</v>
      </c>
      <c r="DJ66" s="201">
        <f>DJ45/基準データ!$F6*100</f>
        <v>91.017659461349268</v>
      </c>
      <c r="DK66" s="201">
        <f>DK45/基準データ!$F6*100</f>
        <v>64.522709566152656</v>
      </c>
      <c r="DL66" s="201">
        <f>DL45/基準データ!$F6*100</f>
        <v>128.09181580151815</v>
      </c>
      <c r="DM66" s="201">
        <f>DM45/基準データ!$F6*100</f>
        <v>35.640904313099782</v>
      </c>
      <c r="DN66" s="201">
        <f>DN45/基準データ!$F6*100</f>
        <v>68.452993480630823</v>
      </c>
      <c r="DO66" s="201">
        <f>DO45/基準データ!$F6*100</f>
        <v>97.04389110686769</v>
      </c>
      <c r="DP66" s="201">
        <f>DP45/基準データ!$F6*100</f>
        <v>52.529716752894394</v>
      </c>
      <c r="DQ66" s="201">
        <f>DQ45/基準データ!$F6*100</f>
        <v>25.246576584549107</v>
      </c>
      <c r="DR66" s="201">
        <f>DR45/基準データ!$F6*100</f>
        <v>201.34093966232575</v>
      </c>
      <c r="DS66" s="201">
        <f>DS45/基準データ!$F6*100</f>
        <v>45.50873964663861</v>
      </c>
      <c r="DT66" s="389">
        <f>DT45/基準データ!$F6*100</f>
        <v>28.886196849808805</v>
      </c>
      <c r="DU66" s="390">
        <f>DU45/基準データ!$F6*100</f>
        <v>92.374171150234645</v>
      </c>
      <c r="DV66" s="201">
        <f>DV45/基準データ!$F6*100</f>
        <v>48.457141350022638</v>
      </c>
      <c r="DW66" s="201">
        <f>DW45/基準データ!$F6*100</f>
        <v>52.253905709114569</v>
      </c>
      <c r="DX66" s="201">
        <f>DX45/基準データ!$F6*100</f>
        <v>210.45866024193995</v>
      </c>
      <c r="DY66" s="201">
        <f>DY45/基準データ!$F6*100</f>
        <v>65.832662822422179</v>
      </c>
      <c r="DZ66" s="201">
        <f>DZ45/基準データ!$F6*100</f>
        <v>88.208103531981109</v>
      </c>
      <c r="EA66" s="201">
        <f>EA45/基準データ!$F6*100</f>
        <v>110.3332307334551</v>
      </c>
      <c r="EB66" s="201">
        <f>EB45/基準データ!$F6*100</f>
        <v>107.81276948967806</v>
      </c>
      <c r="EC66" s="201">
        <f>EC45/基準データ!$F6*100</f>
        <v>44.482877658459671</v>
      </c>
      <c r="ED66" s="201">
        <f>ED45/基準データ!$F6*100</f>
        <v>74.249082935129579</v>
      </c>
      <c r="EE66" s="201">
        <f>EE45/基準データ!$F6*100</f>
        <v>59.31569088368699</v>
      </c>
      <c r="EF66" s="389">
        <f>EF45/基準データ!$F6*100</f>
        <v>109.01315053013643</v>
      </c>
      <c r="EG66" s="390">
        <f>EG45/基準データ!$F6*100</f>
        <v>47.803476570662404</v>
      </c>
      <c r="EH66" s="201">
        <f>EH45/基準データ!$F6*100</f>
        <v>62.974472774108236</v>
      </c>
      <c r="EI66" s="201">
        <f>EI45/基準データ!$F6*100</f>
        <v>75.28674968552852</v>
      </c>
      <c r="EJ66" s="201">
        <f>EJ45/基準データ!$F6*100</f>
        <v>103.50685015900648</v>
      </c>
      <c r="EK66" s="201">
        <f>EK45/基準データ!$F6*100</f>
        <v>78.535619184051086</v>
      </c>
      <c r="EL66" s="201">
        <f>EL45/基準データ!$F6*100</f>
        <v>43.693343631773693</v>
      </c>
      <c r="EM66" s="201">
        <f>EM45/基準データ!$F6*100</f>
        <v>40.767155150271371</v>
      </c>
      <c r="EN66" s="201">
        <f>EN45/基準データ!$F6*100</f>
        <v>20.712256687554195</v>
      </c>
      <c r="EO66" s="201">
        <f>EO45/基準データ!$F6*100</f>
        <v>67.944382766768769</v>
      </c>
      <c r="EP66" s="201">
        <f>EP45/基準データ!$F6*100</f>
        <v>86.122654344638576</v>
      </c>
      <c r="EQ66" s="201">
        <f>EQ45/基準データ!$F6*100</f>
        <v>122.64704282698919</v>
      </c>
      <c r="ER66" s="389">
        <f>ER45/基準データ!$F6*100</f>
        <v>118.77384967033811</v>
      </c>
      <c r="ES66" s="390">
        <f>ES45/基準データ!$F6*100</f>
        <v>51.318833415236817</v>
      </c>
      <c r="ET66" s="201">
        <f>ET45/基準データ!$F6*100</f>
        <v>57.189159622418273</v>
      </c>
      <c r="EU66" s="201">
        <f>EU45/基準データ!$F6*100</f>
        <v>73.652696588671446</v>
      </c>
      <c r="EV66" s="201">
        <f>EV45/基準データ!$F6*100</f>
        <v>149.42832858417384</v>
      </c>
      <c r="EW66" s="201">
        <f>EW45/基準データ!$F6*100</f>
        <v>25.727377605791784</v>
      </c>
      <c r="EX66" s="201">
        <f>EX45/基準データ!$F6*100</f>
        <v>53.360077615404499</v>
      </c>
      <c r="EY66" s="201">
        <f>EY45/基準データ!$F6*100</f>
        <v>36.455477948297542</v>
      </c>
      <c r="EZ66" s="201">
        <f>EZ45/基準データ!$F6*100</f>
        <v>40.225449813676811</v>
      </c>
      <c r="FA66" s="201">
        <f>FA45/基準データ!$F6*100</f>
        <v>34.820388885026262</v>
      </c>
      <c r="FB66" s="201">
        <f>FB45/基準データ!$F6*100</f>
        <v>114.80525751954282</v>
      </c>
      <c r="FC66" s="201">
        <f>FC45/基準データ!$F6*100</f>
        <v>143.34034808546588</v>
      </c>
      <c r="FD66" s="389">
        <f>FD45/基準データ!$F6*100</f>
        <v>61.682682711601053</v>
      </c>
      <c r="FE66" s="390">
        <f>FE45/基準データ!$F6*100</f>
        <v>38.525781757084374</v>
      </c>
      <c r="FF66" s="201">
        <f>FF45/基準データ!$F6*100</f>
        <v>22.848314335631926</v>
      </c>
      <c r="FG66" s="201">
        <f>FG45/基準データ!$F6*100</f>
        <v>150.86634755814896</v>
      </c>
      <c r="FH66" s="201">
        <f>FH45/基準データ!$F6*100</f>
        <v>108.13418933019405</v>
      </c>
      <c r="FI66" s="201">
        <f>FI45/基準データ!$F6*100</f>
        <v>70.063470834561414</v>
      </c>
      <c r="FJ66" s="201">
        <f>FJ45/基準データ!$F6*100</f>
        <v>67.442134237950555</v>
      </c>
      <c r="FK66" s="201">
        <f>FK45/基準データ!$F6*100</f>
        <v>83.189277907762232</v>
      </c>
      <c r="FL66" s="201">
        <f>FL45/基準データ!$F6*100</f>
        <v>27.606177768008109</v>
      </c>
      <c r="FM66" s="201">
        <f>FM45/基準データ!$F6*100</f>
        <v>59.360706627186012</v>
      </c>
      <c r="FN66" s="201">
        <f>FN45/基準データ!$F6*100</f>
        <v>82.726947867404959</v>
      </c>
      <c r="FO66" s="201">
        <f>FO45/基準データ!$F6*100</f>
        <v>78.135927576739064</v>
      </c>
      <c r="FP66" s="389">
        <f>FP45/基準データ!$F6*100</f>
        <v>74.479352745200273</v>
      </c>
      <c r="FQ66" s="390">
        <f>FQ45/基準データ!$F6*100</f>
        <v>115.94770701783794</v>
      </c>
      <c r="FR66" s="201">
        <f>FR45/基準データ!$F6*100</f>
        <v>80.213479396923915</v>
      </c>
      <c r="FS66" s="201">
        <f>FS45/基準データ!$F6*100</f>
        <v>102.66147153699168</v>
      </c>
      <c r="FT66" s="201">
        <f>FT45/基準データ!$F6*100</f>
        <v>274.74335652442574</v>
      </c>
      <c r="FU66" s="201">
        <f>FU45/基準データ!$F6*100</f>
        <v>204.59362271837313</v>
      </c>
      <c r="FV66" s="201">
        <f>FV45/基準データ!$F6*100</f>
        <v>31.645204374465774</v>
      </c>
      <c r="FW66" s="201">
        <f>FW45/基準データ!$F6*100</f>
        <v>213.12876233004911</v>
      </c>
      <c r="FX66" s="201">
        <f>FX45/基準データ!$F6*100</f>
        <v>112.34089235569517</v>
      </c>
      <c r="FY66" s="201">
        <f>FY45/基準データ!$F6*100</f>
        <v>100.0290921389655</v>
      </c>
      <c r="FZ66" s="201">
        <f>FZ45/基準データ!$F6*100</f>
        <v>45.546177070607527</v>
      </c>
      <c r="GA66" s="201">
        <f>GA45/基準データ!$F6*100</f>
        <v>149.54366993179175</v>
      </c>
      <c r="GB66" s="389">
        <f>GB45/基準データ!$F6*100</f>
        <v>34.953018860556803</v>
      </c>
      <c r="GC66" s="390">
        <f>GC45/基準データ!$F6*100</f>
        <v>64.050233811238741</v>
      </c>
      <c r="GD66" s="201">
        <f>GD45/基準データ!$F6*100</f>
        <v>198.65121802187193</v>
      </c>
      <c r="GE66" s="201">
        <f>GE45/基準データ!$F6*100</f>
        <v>252.94478395352087</v>
      </c>
      <c r="GF66" s="201">
        <f>GF45/基準データ!$F6*100</f>
        <v>142.76361507286592</v>
      </c>
      <c r="GG66" s="201">
        <f>GG45/基準データ!$F6*100</f>
        <v>154.40694670031624</v>
      </c>
      <c r="GH66" s="201">
        <f>GH45/基準データ!$F6*100</f>
        <v>92.369693222944193</v>
      </c>
      <c r="GI66" s="201">
        <f>GI45/基準データ!$F6*100</f>
        <v>89.169713081469467</v>
      </c>
      <c r="GJ66" s="201">
        <f>GJ45/基準データ!$F6*100</f>
        <v>137.3123673082481</v>
      </c>
      <c r="GK66" s="201">
        <f>GK45/基準データ!$F6*100</f>
        <v>63.233453117158511</v>
      </c>
      <c r="GL66" s="201">
        <f>GL45/基準データ!$F6*100</f>
        <v>91.798444076036887</v>
      </c>
      <c r="GM66" s="201">
        <f>GM45/基準データ!$F6*100</f>
        <v>53.340788371191927</v>
      </c>
      <c r="GN66" s="389">
        <f>GN45/基準データ!$F6*100</f>
        <v>47.254879805312385</v>
      </c>
      <c r="GO66" s="390">
        <f>GO45/基準データ!$F6*100</f>
        <v>29.690148075759325</v>
      </c>
      <c r="GP66" s="201">
        <f>GP45/基準データ!$F6*100</f>
        <v>76.188573463112235</v>
      </c>
      <c r="GQ66" s="201">
        <f>GQ45/基準データ!$F6*100</f>
        <v>179.67125857945658</v>
      </c>
      <c r="GR66" s="201">
        <f>GR45/基準データ!$F6*100</f>
        <v>328.65633241790022</v>
      </c>
      <c r="GS66" s="201">
        <f>GS45/基準データ!$F6*100</f>
        <v>52.678614403929394</v>
      </c>
      <c r="GT66" s="201">
        <f>GT45/基準データ!$F6*100</f>
        <v>37.762383361348427</v>
      </c>
      <c r="GU66" s="201">
        <f>GU45/基準データ!$F6*100</f>
        <v>163.35252044059953</v>
      </c>
      <c r="GV66" s="201">
        <f>GV45/基準データ!$F6*100</f>
        <v>73.556790871824674</v>
      </c>
      <c r="GW66" s="201">
        <f>GW45/基準データ!$F6*100</f>
        <v>53.627585913864571</v>
      </c>
      <c r="GX66" s="201">
        <f>GX45/基準データ!$F6*100</f>
        <v>73.543390871466841</v>
      </c>
      <c r="GY66" s="201">
        <f>GY45/基準データ!$F6*100</f>
        <v>64.628644639009565</v>
      </c>
      <c r="GZ66" s="389">
        <f>GZ45/基準データ!$F6*100</f>
        <v>52.608209976278999</v>
      </c>
      <c r="HA66" s="390">
        <f>HA45/基準データ!$F6*100</f>
        <v>43.725695061209038</v>
      </c>
      <c r="HB66" s="201">
        <f>HB45/基準データ!$F6*100</f>
        <v>68.550092810954865</v>
      </c>
      <c r="HC66" s="201">
        <f>HC45/基準データ!$F6*100</f>
        <v>96.050114049517518</v>
      </c>
      <c r="HD66" s="201">
        <f>HD45/基準データ!$F6*100</f>
        <v>196.48833409856803</v>
      </c>
      <c r="HE66" s="201">
        <f>HE45/基準データ!$F6*100</f>
        <v>21.218393843927235</v>
      </c>
      <c r="HF66" s="201">
        <f>HF45/基準データ!$F6*100</f>
        <v>44.058251540677865</v>
      </c>
      <c r="HG66" s="201">
        <f>HG45/基準データ!$F6*100</f>
        <v>57.567039632509186</v>
      </c>
      <c r="HH66" s="201">
        <f>HH45/基準データ!$F6*100</f>
        <v>104.18286703980392</v>
      </c>
      <c r="HI66" s="201">
        <f>HI45/基準データ!$F6*100</f>
        <v>60.360575617471959</v>
      </c>
      <c r="HJ66" s="201">
        <f>HJ45/基準データ!$F6*100</f>
        <v>112.79285897840876</v>
      </c>
      <c r="HK66" s="201">
        <f>HK45/基準データ!$F6*100</f>
        <v>55.651864287248664</v>
      </c>
      <c r="HL66" s="389">
        <f>HL45/基準データ!$F6*100</f>
        <v>130.34119916690784</v>
      </c>
      <c r="HM66" s="390">
        <f>HM45/基準データ!$F6*100</f>
        <v>154.96834665928546</v>
      </c>
      <c r="HN66" s="201">
        <f>HN45/基準データ!$F6*100</f>
        <v>97.875404294338537</v>
      </c>
      <c r="HO66" s="201">
        <f>HO45/基準データ!$F6*100</f>
        <v>33.469511201893575</v>
      </c>
      <c r="HP66" s="201">
        <f>HP45/基準データ!$F6*100</f>
        <v>241.97282237201003</v>
      </c>
      <c r="HQ66" s="201">
        <f>HQ45/基準データ!$F6*100</f>
        <v>138.22865708061587</v>
      </c>
      <c r="HR66" s="201">
        <f>HR45/基準データ!$F6*100</f>
        <v>24.484214155227381</v>
      </c>
      <c r="HS66" s="201">
        <f>HS45/基準データ!$F6*100</f>
        <v>128.43907099286409</v>
      </c>
      <c r="HT66" s="201">
        <f>HT45/基準データ!$F6*100</f>
        <v>91.385085969760468</v>
      </c>
      <c r="HU66" s="201">
        <f>HU45/基準データ!$F6*100</f>
        <v>46.626524886572</v>
      </c>
      <c r="HV66" s="201">
        <f>HV45/基準データ!$F6*100</f>
        <v>154.85176665617232</v>
      </c>
      <c r="HW66" s="201">
        <f>HW45/基準データ!$F6*100</f>
        <v>67.435689475873701</v>
      </c>
      <c r="HX66" s="389">
        <f>HX45/基準データ!$F6*100</f>
        <v>42.915092630599119</v>
      </c>
      <c r="HY66" s="390">
        <f>HY45/基準データ!$F6*100</f>
        <v>198.99419422150697</v>
      </c>
      <c r="HZ66" s="201">
        <f>HZ45/基準データ!$F6*100</f>
        <v>22.395154099441093</v>
      </c>
      <c r="IA66" s="201">
        <f>IA45/基準データ!$F6*100</f>
        <v>40.177780344616728</v>
      </c>
      <c r="IB66" s="201">
        <f>IB45/基準データ!$F6*100</f>
        <v>258.8124189001262</v>
      </c>
      <c r="IC66" s="201">
        <f>IC45/基準データ!$F6*100</f>
        <v>67.294580340452853</v>
      </c>
      <c r="ID66" s="201">
        <f>ID45/基準データ!$F6*100</f>
        <v>68.300845297296149</v>
      </c>
      <c r="IE66" s="201">
        <f>IE45/基準データ!$F6*100</f>
        <v>23.846145174602945</v>
      </c>
      <c r="IF66" s="201">
        <f>IF45/基準データ!$F6*100</f>
        <v>66.16428843351882</v>
      </c>
      <c r="IG66" s="201">
        <f>IG45/基準データ!$F6*100</f>
        <v>24.699195953685347</v>
      </c>
      <c r="IH66" s="201">
        <f>IH45/基準データ!$F6*100</f>
        <v>49.351852242262353</v>
      </c>
      <c r="II66" s="201">
        <f>II45/基準データ!$F6*100</f>
        <v>44.365325498457807</v>
      </c>
      <c r="IJ66" s="389">
        <f>IJ45/基準データ!$F6*100</f>
        <v>54.858542977548396</v>
      </c>
      <c r="IK66" s="390">
        <f>IK45/基準データ!$F6*100</f>
        <v>29.994384386404665</v>
      </c>
      <c r="IL66" s="201">
        <f>IL45/基準データ!$F6*100</f>
        <v>75.541567395414404</v>
      </c>
      <c r="IM66" s="201">
        <f>IM45/基準データ!$F6*100</f>
        <v>71.81682897662121</v>
      </c>
      <c r="IN66" s="201">
        <f>IN45/基準データ!$F6*100</f>
        <v>365.888574980778</v>
      </c>
      <c r="IO66" s="201">
        <f>IO45/基準データ!$F6*100</f>
        <v>41.37735438225242</v>
      </c>
      <c r="IP66" s="201">
        <f>IP45/基準データ!$F6*100</f>
        <v>59.042653677516242</v>
      </c>
      <c r="IQ66" s="201">
        <f>IQ45/基準データ!$F6*100</f>
        <v>60.26585600709943</v>
      </c>
      <c r="IR66" s="201">
        <f>IR45/基準データ!$F6*100</f>
        <v>83.829662798812663</v>
      </c>
      <c r="IS66" s="201">
        <f>IS45/基準データ!$F6*100</f>
        <v>7.3310013162153478</v>
      </c>
      <c r="IT66" s="201">
        <f>IT45/基準データ!$F6*100</f>
        <v>33.321352990654248</v>
      </c>
      <c r="IU66" s="201">
        <f>IU45/基準データ!$F6*100</f>
        <v>118.72646546739207</v>
      </c>
      <c r="IV66" s="389">
        <f>IV45/基準データ!$F6*100</f>
        <v>8.1293335504191777</v>
      </c>
      <c r="IW66" s="390">
        <f>IW45/基準データ!$F6*100</f>
        <v>91.611898804948936</v>
      </c>
      <c r="IX66" s="201">
        <f>IX45/基準データ!$F6*100</f>
        <v>29.183098818521596</v>
      </c>
      <c r="IY66" s="201">
        <f>IY45/基準データ!$F6*100</f>
        <v>65.198872833508645</v>
      </c>
      <c r="IZ66" s="201">
        <f>IZ45/基準データ!$F6*100</f>
        <v>256.61505906553754</v>
      </c>
      <c r="JA66" s="201">
        <f>JA45/基準データ!$F6*100</f>
        <v>71.005513380726129</v>
      </c>
      <c r="JB66" s="201">
        <f>JB45/基準データ!$F6*100</f>
        <v>54.241711308415454</v>
      </c>
      <c r="JC66" s="201">
        <f>JC45/基準データ!$F6*100</f>
        <v>145.20746735101173</v>
      </c>
      <c r="JD66" s="201">
        <f>JD45/基準データ!$F6*100</f>
        <v>69.300530366008559</v>
      </c>
      <c r="JE66" s="201">
        <f>JE45/基準データ!$F6*100</f>
        <v>92.986997833266244</v>
      </c>
      <c r="JF66" s="201">
        <f>JF45/基準データ!$F6*100</f>
        <v>33.633550477982773</v>
      </c>
      <c r="JG66" s="201">
        <f>JG45/基準データ!$F6*100</f>
        <v>223.86944440958553</v>
      </c>
      <c r="JH66" s="389">
        <f>JH45/基準データ!$F6*100</f>
        <v>51.329133023354998</v>
      </c>
      <c r="JI66" s="390">
        <f>JI45/基準データ!$F6*100</f>
        <v>119.43264548624992</v>
      </c>
      <c r="JJ66" s="201">
        <f>JJ45/基準データ!$F6*100</f>
        <v>22.456790347585624</v>
      </c>
      <c r="JK66" s="201">
        <f>JK45/基準データ!$F6*100</f>
        <v>0</v>
      </c>
      <c r="JL66" s="201">
        <f>JL45/基準データ!$F6*100</f>
        <v>0</v>
      </c>
      <c r="JM66" s="201">
        <f>JM45/基準データ!$F6*100</f>
        <v>0</v>
      </c>
      <c r="JN66" s="201">
        <f>JN45/基準データ!$F6*100</f>
        <v>0</v>
      </c>
      <c r="JO66" s="201">
        <f>JO45/基準データ!$F6*100</f>
        <v>0</v>
      </c>
      <c r="JP66" s="201">
        <f>JP45/基準データ!$F6*100</f>
        <v>0</v>
      </c>
      <c r="JQ66" s="201">
        <f>JQ45/基準データ!$F6*100</f>
        <v>0</v>
      </c>
      <c r="JR66" s="201">
        <f>JR45/基準データ!$F6*100</f>
        <v>0</v>
      </c>
      <c r="JS66" s="201">
        <f>JS45/基準データ!$F6*100</f>
        <v>0</v>
      </c>
      <c r="JT66" s="389">
        <f>JT45/基準データ!$F6*100</f>
        <v>0</v>
      </c>
      <c r="JU66" s="390">
        <f>JU45/基準データ!$F6*100</f>
        <v>0</v>
      </c>
      <c r="JV66" s="201">
        <f>JV45/基準データ!$F6*100</f>
        <v>0</v>
      </c>
      <c r="JW66" s="201">
        <f>JW45/基準データ!$F6*100</f>
        <v>0</v>
      </c>
      <c r="JX66" s="201">
        <f>JX45/基準データ!$F6*100</f>
        <v>0</v>
      </c>
      <c r="JY66" s="201">
        <f>JY45/基準データ!$F6*100</f>
        <v>0</v>
      </c>
      <c r="JZ66" s="201">
        <f>JZ45/基準データ!$F6*100</f>
        <v>0</v>
      </c>
      <c r="KA66" s="201">
        <f>KA45/基準データ!$F6*100</f>
        <v>0</v>
      </c>
      <c r="KB66" s="201">
        <f>KB45/基準データ!$F6*100</f>
        <v>0</v>
      </c>
      <c r="KC66" s="201">
        <f>KC45/基準データ!$F6*100</f>
        <v>0</v>
      </c>
      <c r="KD66" s="201">
        <f>KD45/基準データ!$F6*100</f>
        <v>0</v>
      </c>
      <c r="KE66" s="201">
        <f>KE45/基準データ!$F6*100</f>
        <v>0</v>
      </c>
      <c r="KF66" s="389">
        <f>KF45/基準データ!$F6*100</f>
        <v>0</v>
      </c>
      <c r="KG66" s="390">
        <f>KG45/基準データ!$F6*100</f>
        <v>0</v>
      </c>
      <c r="KH66" s="201">
        <f>KH45/基準データ!$F6*100</f>
        <v>0</v>
      </c>
      <c r="KI66" s="201">
        <f>KI45/基準データ!$F6*100</f>
        <v>0</v>
      </c>
      <c r="KJ66" s="201">
        <f>KJ45/基準データ!$F6*100</f>
        <v>0</v>
      </c>
      <c r="KK66" s="201">
        <f>KK45/基準データ!$F6*100</f>
        <v>0</v>
      </c>
      <c r="KL66" s="201">
        <f>KL45/基準データ!$F6*100</f>
        <v>0</v>
      </c>
      <c r="KM66" s="201">
        <f>KM45/基準データ!$F6*100</f>
        <v>0</v>
      </c>
      <c r="KN66" s="201">
        <f>KN45/基準データ!$F6*100</f>
        <v>0</v>
      </c>
      <c r="KO66" s="201">
        <f>KO45/基準データ!$F6*100</f>
        <v>0</v>
      </c>
      <c r="KP66" s="201">
        <f>KP45/基準データ!$F6*100</f>
        <v>0</v>
      </c>
      <c r="KQ66" s="201">
        <f>KQ45/基準データ!$F6*100</f>
        <v>0</v>
      </c>
      <c r="KR66" s="389">
        <f>KR45/基準データ!$F6*100</f>
        <v>0</v>
      </c>
      <c r="KS66" s="390">
        <f>KS45/基準データ!$F6*100</f>
        <v>0</v>
      </c>
      <c r="KT66" s="201">
        <f>KT45/基準データ!$F6*100</f>
        <v>0</v>
      </c>
      <c r="KU66" s="201">
        <f>KU45/基準データ!$F6*100</f>
        <v>0</v>
      </c>
      <c r="KV66" s="201">
        <f>KV45/基準データ!$F6*100</f>
        <v>0</v>
      </c>
      <c r="KW66" s="201">
        <f>KW45/基準データ!$F6*100</f>
        <v>0</v>
      </c>
      <c r="KX66" s="201">
        <f>KX45/基準データ!$F6*100</f>
        <v>0</v>
      </c>
      <c r="KY66" s="201">
        <f>KY45/基準データ!$F6*100</f>
        <v>0</v>
      </c>
      <c r="KZ66" s="201">
        <f>KZ45/基準データ!$F6*100</f>
        <v>0</v>
      </c>
      <c r="LA66" s="201">
        <f>LA45/基準データ!$F6*100</f>
        <v>0</v>
      </c>
      <c r="LB66" s="201">
        <f>LB45/基準データ!$F6*100</f>
        <v>0</v>
      </c>
      <c r="LC66" s="201">
        <f>LC45/基準データ!$F6*100</f>
        <v>0</v>
      </c>
      <c r="LD66" s="389">
        <f>LD45/基準データ!$F6*100</f>
        <v>0</v>
      </c>
      <c r="LE66" s="390">
        <f>LE45/基準データ!$F6*100</f>
        <v>0</v>
      </c>
      <c r="LF66" s="201">
        <f>LF45/基準データ!$F6*100</f>
        <v>0</v>
      </c>
      <c r="LG66" s="201">
        <f>LG45/基準データ!$F6*100</f>
        <v>0</v>
      </c>
      <c r="LH66" s="201">
        <f>LH45/基準データ!$F6*100</f>
        <v>0</v>
      </c>
      <c r="LI66" s="201">
        <f>LI45/基準データ!$F6*100</f>
        <v>0</v>
      </c>
      <c r="LJ66" s="201">
        <f>LJ45/基準データ!$F6*100</f>
        <v>0</v>
      </c>
      <c r="LK66" s="201">
        <f>LK45/基準データ!$F6*100</f>
        <v>0</v>
      </c>
      <c r="LL66" s="201">
        <f>LL45/基準データ!$F6*100</f>
        <v>0</v>
      </c>
      <c r="LM66" s="201">
        <f>LM45/基準データ!$F6*100</f>
        <v>0</v>
      </c>
      <c r="LN66" s="201">
        <f>LN45/基準データ!$F6*100</f>
        <v>0</v>
      </c>
      <c r="LO66" s="201">
        <f>LO45/基準データ!$F6*100</f>
        <v>0</v>
      </c>
      <c r="LP66" s="389">
        <f>LP45/基準データ!$F6*100</f>
        <v>0</v>
      </c>
      <c r="LQ66" s="390">
        <f>LQ45/基準データ!$F6*100</f>
        <v>0</v>
      </c>
      <c r="LR66" s="201">
        <f>LR45/基準データ!$F6*100</f>
        <v>0</v>
      </c>
      <c r="LS66" s="201">
        <f>LS45/基準データ!$F6*100</f>
        <v>0</v>
      </c>
      <c r="LT66" s="201">
        <f>LT45/基準データ!$F6*100</f>
        <v>0</v>
      </c>
      <c r="LU66" s="201">
        <f>LU45/基準データ!$F6*100</f>
        <v>0</v>
      </c>
      <c r="LV66" s="201">
        <f>LV45/基準データ!$F6*100</f>
        <v>0</v>
      </c>
      <c r="LW66" s="201">
        <f>LW45/基準データ!$F6*100</f>
        <v>0</v>
      </c>
      <c r="LX66" s="201">
        <f>LX45/基準データ!$F6*100</f>
        <v>0</v>
      </c>
      <c r="LY66" s="201">
        <f>LY45/基準データ!$F6*100</f>
        <v>0</v>
      </c>
      <c r="LZ66" s="201">
        <f>LZ45/基準データ!$F6*100</f>
        <v>0</v>
      </c>
      <c r="MA66" s="201">
        <f>MA45/基準データ!$F6*100</f>
        <v>0</v>
      </c>
      <c r="MB66" s="389">
        <f>MB45/基準データ!$F6*100</f>
        <v>0</v>
      </c>
      <c r="MC66" s="390">
        <f>MC45/基準データ!$F6*100</f>
        <v>0</v>
      </c>
      <c r="MD66" s="201">
        <f>MD45/基準データ!$F6*100</f>
        <v>0</v>
      </c>
      <c r="ME66" s="201">
        <f>ME45/基準データ!$F6*100</f>
        <v>0</v>
      </c>
      <c r="MF66" s="201">
        <f>MF45/基準データ!$F6*100</f>
        <v>0</v>
      </c>
      <c r="MG66" s="201">
        <f>MG45/基準データ!$F6*100</f>
        <v>0</v>
      </c>
      <c r="MH66" s="201">
        <f>MH45/基準データ!$F6*100</f>
        <v>0</v>
      </c>
      <c r="MI66" s="201">
        <f>MI45/基準データ!$F6*100</f>
        <v>0</v>
      </c>
      <c r="MJ66" s="201">
        <f>MJ45/基準データ!$F6*100</f>
        <v>0</v>
      </c>
      <c r="MK66" s="201">
        <f>MK45/基準データ!$F6*100</f>
        <v>0</v>
      </c>
      <c r="ML66" s="201">
        <f>ML45/基準データ!$F6*100</f>
        <v>0</v>
      </c>
      <c r="MM66" s="201">
        <f>MM45/基準データ!$F6*100</f>
        <v>0</v>
      </c>
      <c r="MN66" s="389">
        <f>MN45/基準データ!$F6*100</f>
        <v>0</v>
      </c>
      <c r="MO66" s="390">
        <f>MO45/基準データ!$F6*100</f>
        <v>0</v>
      </c>
      <c r="MP66" s="201">
        <f>MP45/基準データ!$F6*100</f>
        <v>0</v>
      </c>
      <c r="MQ66" s="201">
        <f>MQ45/基準データ!$F6*100</f>
        <v>0</v>
      </c>
      <c r="MR66" s="201">
        <f>MR45/基準データ!$F6*100</f>
        <v>0</v>
      </c>
      <c r="MS66" s="201">
        <f>MS45/基準データ!$F6*100</f>
        <v>0</v>
      </c>
      <c r="MT66" s="201">
        <f>MT45/基準データ!$F6*100</f>
        <v>0</v>
      </c>
      <c r="MU66" s="201">
        <f>MU45/基準データ!$F6*100</f>
        <v>0</v>
      </c>
      <c r="MV66" s="201">
        <f>MV45/基準データ!$F6*100</f>
        <v>0</v>
      </c>
      <c r="MW66" s="201">
        <f>MW45/基準データ!$F6*100</f>
        <v>0</v>
      </c>
      <c r="MX66" s="201">
        <f>MX45/基準データ!$F6*100</f>
        <v>0</v>
      </c>
      <c r="MY66" s="201">
        <f>MY45/基準データ!$F6*100</f>
        <v>0</v>
      </c>
      <c r="MZ66" s="389">
        <f>MZ45/基準データ!$F6*100</f>
        <v>0</v>
      </c>
      <c r="NA66" s="390">
        <f>NA45/基準データ!$F6*100</f>
        <v>0</v>
      </c>
      <c r="NB66" s="201">
        <f>NB45/基準データ!$F6*100</f>
        <v>0</v>
      </c>
      <c r="NC66" s="201">
        <f>NC45/基準データ!$F6*100</f>
        <v>0</v>
      </c>
      <c r="ND66" s="201">
        <f>ND45/基準データ!$F6*100</f>
        <v>0</v>
      </c>
      <c r="NE66" s="201">
        <f>NE45/基準データ!$F6*100</f>
        <v>0</v>
      </c>
      <c r="NF66" s="201">
        <f>NF45/基準データ!$F6*100</f>
        <v>0</v>
      </c>
      <c r="NG66" s="201">
        <f>NG45/基準データ!$F6*100</f>
        <v>0</v>
      </c>
      <c r="NH66" s="201">
        <f>NH45/基準データ!$F6*100</f>
        <v>0</v>
      </c>
      <c r="NI66" s="201">
        <f>NI45/基準データ!$F6*100</f>
        <v>0</v>
      </c>
      <c r="NJ66" s="201">
        <f>NJ45/基準データ!$F6*100</f>
        <v>0</v>
      </c>
      <c r="NK66" s="201">
        <f>NK45/基準データ!$F6*100</f>
        <v>0</v>
      </c>
      <c r="NL66" s="389">
        <f>NL45/基準データ!$F6*100</f>
        <v>0</v>
      </c>
      <c r="NM66" s="390">
        <f>NM45/基準データ!$F6*100</f>
        <v>0</v>
      </c>
      <c r="NN66" s="201">
        <f>NN45/基準データ!$F6*100</f>
        <v>0</v>
      </c>
      <c r="NO66" s="201">
        <f>NO45/基準データ!$F6*100</f>
        <v>0</v>
      </c>
      <c r="NP66" s="201">
        <f>NP45/基準データ!$F6*100</f>
        <v>0</v>
      </c>
      <c r="NQ66" s="201">
        <f>NQ45/基準データ!$F6*100</f>
        <v>0</v>
      </c>
      <c r="NR66" s="201">
        <f>NR45/基準データ!$F6*100</f>
        <v>0</v>
      </c>
      <c r="NS66" s="201">
        <f>NS45/基準データ!$F6*100</f>
        <v>0</v>
      </c>
      <c r="NT66" s="201">
        <f>NT45/基準データ!$F6*100</f>
        <v>0</v>
      </c>
      <c r="NU66" s="201">
        <f>NU45/基準データ!$F6*100</f>
        <v>0</v>
      </c>
      <c r="NV66" s="201">
        <f>NV45/基準データ!$F6*100</f>
        <v>0</v>
      </c>
      <c r="NW66" s="201">
        <f>NW45/基準データ!$F6*100</f>
        <v>0</v>
      </c>
      <c r="NX66" s="389">
        <f>NX45/基準データ!$F6*100</f>
        <v>0</v>
      </c>
      <c r="NY66" s="390">
        <f>NY45/基準データ!$F6*100</f>
        <v>0</v>
      </c>
      <c r="NZ66" s="201">
        <f>NZ45/基準データ!$F6*100</f>
        <v>0</v>
      </c>
      <c r="OA66" s="201">
        <f>OA45/基準データ!$F6*100</f>
        <v>0</v>
      </c>
      <c r="OB66" s="201">
        <f>OB45/基準データ!$F6*100</f>
        <v>0</v>
      </c>
      <c r="OC66" s="201">
        <f>OC45/基準データ!$F6*100</f>
        <v>0</v>
      </c>
      <c r="OD66" s="201">
        <f>OD45/基準データ!$F6*100</f>
        <v>0</v>
      </c>
      <c r="OE66" s="201">
        <f>OE45/基準データ!$F6*100</f>
        <v>0</v>
      </c>
      <c r="OF66" s="201">
        <f>OF45/基準データ!$F6*100</f>
        <v>0</v>
      </c>
      <c r="OG66" s="201">
        <f>OG45/基準データ!$F6*100</f>
        <v>0</v>
      </c>
      <c r="OH66" s="201">
        <f>OH45/基準データ!$F6*100</f>
        <v>0</v>
      </c>
      <c r="OI66" s="201">
        <f>OI45/基準データ!$F6*100</f>
        <v>0</v>
      </c>
      <c r="OJ66" s="389">
        <f>OJ45/基準データ!$F6*100</f>
        <v>0</v>
      </c>
      <c r="OK66" s="390">
        <f>OK45/基準データ!$F6*100</f>
        <v>0</v>
      </c>
      <c r="OL66" s="201">
        <f>OL45/基準データ!$F6*100</f>
        <v>0</v>
      </c>
      <c r="OM66" s="201">
        <f>OM45/基準データ!$F6*100</f>
        <v>0</v>
      </c>
      <c r="ON66" s="201">
        <f>ON45/基準データ!$F6*100</f>
        <v>0</v>
      </c>
      <c r="OO66" s="201">
        <f>OO45/基準データ!$F6*100</f>
        <v>0</v>
      </c>
      <c r="OP66" s="201">
        <f>OP45/基準データ!$F6*100</f>
        <v>0</v>
      </c>
      <c r="OQ66" s="201">
        <f>OQ45/基準データ!$F6*100</f>
        <v>0</v>
      </c>
      <c r="OR66" s="201">
        <f>OR45/基準データ!$F6*100</f>
        <v>0</v>
      </c>
      <c r="OS66" s="201">
        <f>OS45/基準データ!$F6*100</f>
        <v>0</v>
      </c>
      <c r="OT66" s="201">
        <f>OT45/基準データ!$F6*100</f>
        <v>0</v>
      </c>
      <c r="OU66" s="201">
        <f>OU45/基準データ!$F6*100</f>
        <v>0</v>
      </c>
      <c r="OV66" s="389">
        <f>OV45/基準データ!$F6*100</f>
        <v>0</v>
      </c>
      <c r="OW66" s="390">
        <f>OW45/基準データ!$F6*100</f>
        <v>0</v>
      </c>
      <c r="OX66" s="201">
        <f>OX45/基準データ!$F6*100</f>
        <v>0</v>
      </c>
      <c r="OY66" s="201">
        <f>OY45/基準データ!$F6*100</f>
        <v>0</v>
      </c>
      <c r="OZ66" s="201">
        <f>OZ45/基準データ!$F6*100</f>
        <v>0</v>
      </c>
      <c r="PA66" s="201">
        <f>PA45/基準データ!$F6*100</f>
        <v>0</v>
      </c>
      <c r="PB66" s="201">
        <f>PB45/基準データ!$F6*100</f>
        <v>0</v>
      </c>
      <c r="PC66" s="201">
        <f>PC45/基準データ!$F6*100</f>
        <v>0</v>
      </c>
      <c r="PD66" s="201">
        <f>PD45/基準データ!$F6*100</f>
        <v>0</v>
      </c>
      <c r="PE66" s="201">
        <f>PE45/基準データ!$F6*100</f>
        <v>0</v>
      </c>
      <c r="PF66" s="201">
        <f>PF45/基準データ!$F6*100</f>
        <v>0</v>
      </c>
      <c r="PG66" s="201">
        <f>PG45/基準データ!$F6*100</f>
        <v>0</v>
      </c>
      <c r="PH66" s="389">
        <f>PH45/基準データ!$F6*100</f>
        <v>0</v>
      </c>
      <c r="PI66" s="390">
        <f>PI45/基準データ!$F6*100</f>
        <v>0</v>
      </c>
    </row>
    <row r="67" spans="2:425">
      <c r="B67" s="58"/>
      <c r="C67" s="59"/>
      <c r="D67" s="202" t="s">
        <v>25</v>
      </c>
      <c r="E67" s="201">
        <v>165.01971965516958</v>
      </c>
      <c r="F67" s="201">
        <f>F46/基準データ!$F7*100</f>
        <v>155.43383259361497</v>
      </c>
      <c r="G67" s="201">
        <f>G46/基準データ!$F7*100</f>
        <v>148.2934711633452</v>
      </c>
      <c r="H67" s="201">
        <f>H46/基準データ!$F7*100</f>
        <v>106.88542242873049</v>
      </c>
      <c r="I67" s="201">
        <f>I46/基準データ!$F7*100</f>
        <v>98.042855857045282</v>
      </c>
      <c r="J67" s="201">
        <f>J46/基準データ!$F7*100</f>
        <v>129.11299892242923</v>
      </c>
      <c r="K67" s="201">
        <f>K46/基準データ!$F7*100</f>
        <v>132.38038605770396</v>
      </c>
      <c r="L67" s="201">
        <f>L46/基準データ!$F7*100</f>
        <v>97.478557504459516</v>
      </c>
      <c r="M67" s="201">
        <f>M46/基準データ!$F7*100</f>
        <v>72.489442473781679</v>
      </c>
      <c r="N67" s="201">
        <f>N46/基準データ!$F7*100</f>
        <v>138.88071431388414</v>
      </c>
      <c r="O67" s="201">
        <f>O46/基準データ!$F7*100</f>
        <v>135.86108160751346</v>
      </c>
      <c r="P67" s="201">
        <f>P46/基準データ!$F7*100</f>
        <v>63.967261071748418</v>
      </c>
      <c r="Q67" s="201">
        <f>Q46/基準データ!$F7*100</f>
        <v>71.537698503140163</v>
      </c>
      <c r="R67" s="201">
        <f>R46/基準データ!$F7*100</f>
        <v>114.09828616247064</v>
      </c>
      <c r="S67" s="201">
        <f>S46/基準データ!$F7*100</f>
        <v>99.36375446640632</v>
      </c>
      <c r="T67" s="201">
        <f>T46/基準データ!$F7*100</f>
        <v>147.48938149305749</v>
      </c>
      <c r="U67" s="201">
        <f>U46/基準データ!$F7*100</f>
        <v>103.85073449897153</v>
      </c>
      <c r="V67" s="201">
        <f>V46/基準データ!$F7*100</f>
        <v>72.955253179266933</v>
      </c>
      <c r="W67" s="201">
        <f>W46/基準データ!$F7*100</f>
        <v>108.11966581008956</v>
      </c>
      <c r="X67" s="201">
        <f>X46/基準データ!$F7*100</f>
        <v>118.85900704687491</v>
      </c>
      <c r="Y67" s="201">
        <f>Y46/基準データ!$F7*100</f>
        <v>86.5654471071079</v>
      </c>
      <c r="Z67" s="201">
        <f>Z46/基準データ!$F7*100</f>
        <v>117.62831241987107</v>
      </c>
      <c r="AA67" s="201">
        <f>AA46/基準データ!$F7*100</f>
        <v>109.42758038207434</v>
      </c>
      <c r="AB67" s="201">
        <f>AB46/基準データ!$F7*100</f>
        <v>126.60520387698102</v>
      </c>
      <c r="AC67" s="201">
        <f>AC46/基準データ!$F7*100</f>
        <v>88.635444804518926</v>
      </c>
      <c r="AD67" s="201">
        <f>AD46/基準データ!$F7*100</f>
        <v>185.81067986974057</v>
      </c>
      <c r="AE67" s="201">
        <f>AE46/基準データ!$F7*100</f>
        <v>136.43093406287051</v>
      </c>
      <c r="AF67" s="201">
        <f>AF46/基準データ!$F7*100</f>
        <v>194.68424623540085</v>
      </c>
      <c r="AG67" s="201">
        <f>AG46/基準データ!$F7*100</f>
        <v>109.87139917188391</v>
      </c>
      <c r="AH67" s="201">
        <f>AH46/基準データ!$F7*100</f>
        <v>107.60630309141044</v>
      </c>
      <c r="AI67" s="201">
        <f>AI46/基準データ!$F7*100</f>
        <v>83.309880518578353</v>
      </c>
      <c r="AJ67" s="201">
        <f>AJ46/基準データ!$F7*100</f>
        <v>126.82700102418114</v>
      </c>
      <c r="AK67" s="201">
        <f>AK46/基準データ!$F7*100</f>
        <v>110.18734839859185</v>
      </c>
      <c r="AL67" s="201">
        <f>AL46/基準データ!$F7*100</f>
        <v>141.52360702703152</v>
      </c>
      <c r="AM67" s="201">
        <f>AM46/基準データ!$F7*100</f>
        <v>124.47616172830611</v>
      </c>
      <c r="AN67" s="201">
        <f>AN46/基準データ!$F7*100</f>
        <v>148.51864869334352</v>
      </c>
      <c r="AO67" s="201">
        <f>AO46/基準データ!$F7*100</f>
        <v>105.02611906950135</v>
      </c>
      <c r="AP67" s="201">
        <f>AP46/基準データ!$F7*100</f>
        <v>216.54537606625516</v>
      </c>
      <c r="AQ67" s="201">
        <f>AQ46/基準データ!$F7*100</f>
        <v>74.234640644693826</v>
      </c>
      <c r="AR67" s="201">
        <f>AR46/基準データ!$F7*100</f>
        <v>216.27499185250753</v>
      </c>
      <c r="AS67" s="201">
        <f>AS46/基準データ!$F7*100</f>
        <v>110.55786619934014</v>
      </c>
      <c r="AT67" s="201">
        <f>AT46/基準データ!$F7*100</f>
        <v>106.27457581646371</v>
      </c>
      <c r="AU67" s="201">
        <f>AU46/基準データ!$F7*100</f>
        <v>233.23460440163686</v>
      </c>
      <c r="AV67" s="201">
        <f>AV46/基準データ!$F7*100</f>
        <v>170.05796759283567</v>
      </c>
      <c r="AW67" s="201">
        <f>AW46/基準データ!$F7*100</f>
        <v>95.038961574034587</v>
      </c>
      <c r="AX67" s="201">
        <f>AX46/基準データ!$F7*100</f>
        <v>138.93893093832611</v>
      </c>
      <c r="AY67" s="201">
        <f>AY46/基準データ!$F7*100</f>
        <v>159.89947153133059</v>
      </c>
      <c r="AZ67" s="389">
        <f>AZ46/基準データ!$F7*100</f>
        <v>141.64662079760154</v>
      </c>
      <c r="BA67" s="390">
        <f>BA46/基準データ!$F7*100</f>
        <v>131.1920401151998</v>
      </c>
      <c r="BB67" s="201">
        <f>BB46/基準データ!$F7*100</f>
        <v>223.35602713294688</v>
      </c>
      <c r="BC67" s="201">
        <f>BC46/基準データ!$F7*100</f>
        <v>149.47125934578165</v>
      </c>
      <c r="BD67" s="201">
        <f>BD46/基準データ!$F7*100</f>
        <v>279.62931461918492</v>
      </c>
      <c r="BE67" s="201">
        <f>BE46/基準データ!$F7*100</f>
        <v>129.80718729680061</v>
      </c>
      <c r="BF67" s="201">
        <f>BF46/基準データ!$F7*100</f>
        <v>136.52675690629005</v>
      </c>
      <c r="BG67" s="201">
        <f>BG46/基準データ!$F7*100</f>
        <v>172.16785208037771</v>
      </c>
      <c r="BH67" s="201">
        <f>BH46/基準データ!$F7*100</f>
        <v>152.47612824107421</v>
      </c>
      <c r="BI67" s="201">
        <f>BI46/基準データ!$F7*100</f>
        <v>0</v>
      </c>
      <c r="BJ67" s="201">
        <f>BJ46/基準データ!$F7*100</f>
        <v>0</v>
      </c>
      <c r="BK67" s="201">
        <f>BK46/基準データ!$F7*100</f>
        <v>0</v>
      </c>
      <c r="BL67" s="389">
        <f>BL46/基準データ!$F7*100</f>
        <v>0</v>
      </c>
      <c r="BM67" s="390">
        <f>BM46/基準データ!$F7*100</f>
        <v>0</v>
      </c>
      <c r="BN67" s="201">
        <f>BN46/基準データ!$F7*100</f>
        <v>0</v>
      </c>
      <c r="BO67" s="201">
        <f>BO46/基準データ!$F7*100</f>
        <v>0</v>
      </c>
      <c r="BP67" s="201">
        <f>BP46/基準データ!$F7*100</f>
        <v>0</v>
      </c>
      <c r="BQ67" s="201">
        <f>BQ46/基準データ!$F7*100</f>
        <v>0</v>
      </c>
      <c r="BR67" s="201">
        <f>BR46/基準データ!$F7*100</f>
        <v>0</v>
      </c>
      <c r="BS67" s="201">
        <f>BS46/基準データ!$F7*100</f>
        <v>0</v>
      </c>
      <c r="BT67" s="201">
        <f>BT46/基準データ!$F7*100</f>
        <v>0</v>
      </c>
      <c r="BU67" s="201">
        <f>BU46/基準データ!$F7*100</f>
        <v>0</v>
      </c>
      <c r="BV67" s="201">
        <f>BV46/基準データ!$F7*100</f>
        <v>0</v>
      </c>
      <c r="BW67" s="201">
        <f>BW46/基準データ!$F7*100</f>
        <v>0</v>
      </c>
      <c r="BX67" s="389">
        <f>BX46/基準データ!$F7*100</f>
        <v>0</v>
      </c>
      <c r="BY67" s="390">
        <f>BY46/基準データ!$F7*100</f>
        <v>0</v>
      </c>
      <c r="BZ67" s="201">
        <f>BZ46/基準データ!$F7*100</f>
        <v>0</v>
      </c>
      <c r="CA67" s="201">
        <f>CA46/基準データ!$F7*100</f>
        <v>0</v>
      </c>
      <c r="CB67" s="201">
        <f>CB46/基準データ!$F7*100</f>
        <v>0</v>
      </c>
      <c r="CC67" s="201">
        <f>CC46/基準データ!$F7*100</f>
        <v>0</v>
      </c>
      <c r="CD67" s="201">
        <f>CD46/基準データ!$F7*100</f>
        <v>0</v>
      </c>
      <c r="CE67" s="201">
        <f>CE46/基準データ!$F7*100</f>
        <v>0</v>
      </c>
      <c r="CF67" s="201">
        <f>CF46/基準データ!$F7*100</f>
        <v>0</v>
      </c>
      <c r="CG67" s="201">
        <f>CG46/基準データ!$F7*100</f>
        <v>0</v>
      </c>
      <c r="CH67" s="201">
        <f>CH46/基準データ!$F7*100</f>
        <v>0</v>
      </c>
      <c r="CI67" s="201">
        <f>CI46/基準データ!$F7*100</f>
        <v>0</v>
      </c>
      <c r="CJ67" s="389">
        <f>CJ46/基準データ!$F7*100</f>
        <v>0</v>
      </c>
      <c r="CK67" s="390">
        <f>CK46/基準データ!$F7*100</f>
        <v>0</v>
      </c>
      <c r="CL67" s="201">
        <f>CL46/基準データ!$F7*100</f>
        <v>0</v>
      </c>
      <c r="CM67" s="201">
        <f>CM46/基準データ!$F7*100</f>
        <v>0</v>
      </c>
      <c r="CN67" s="201">
        <f>CN46/基準データ!$F7*100</f>
        <v>0</v>
      </c>
      <c r="CO67" s="201">
        <f>CO46/基準データ!$F7*100</f>
        <v>0</v>
      </c>
      <c r="CP67" s="201">
        <f>CP46/基準データ!$F7*100</f>
        <v>0</v>
      </c>
      <c r="CQ67" s="201">
        <f>CQ46/基準データ!$F7*100</f>
        <v>0</v>
      </c>
      <c r="CR67" s="201">
        <f>CR46/基準データ!$F7*100</f>
        <v>0</v>
      </c>
      <c r="CS67" s="201">
        <f>CS46/基準データ!$F7*100</f>
        <v>0</v>
      </c>
      <c r="CT67" s="201">
        <f>CT46/基準データ!$F7*100</f>
        <v>0</v>
      </c>
      <c r="CU67" s="201">
        <f>CU46/基準データ!$F7*100</f>
        <v>0</v>
      </c>
      <c r="CV67" s="389">
        <f>CV46/基準データ!$F7*100</f>
        <v>0</v>
      </c>
      <c r="CW67" s="390">
        <f>CW46/基準データ!$F7*100</f>
        <v>0</v>
      </c>
      <c r="CX67" s="201">
        <f>CX46/基準データ!$F7*100</f>
        <v>253.67416130439833</v>
      </c>
      <c r="CY67" s="201">
        <f>CY46/基準データ!$F7*100</f>
        <v>141.27653363948943</v>
      </c>
      <c r="CZ67" s="201">
        <f>CZ46/基準データ!$F7*100</f>
        <v>213.32556684749076</v>
      </c>
      <c r="DA67" s="201">
        <f>DA46/基準データ!$F7*100</f>
        <v>191.19969217074348</v>
      </c>
      <c r="DB67" s="201">
        <f>DB46/基準データ!$F7*100</f>
        <v>126.04758858004229</v>
      </c>
      <c r="DC67" s="201">
        <f>DC46/基準データ!$F7*100</f>
        <v>260.36687888846103</v>
      </c>
      <c r="DD67" s="201">
        <f>DD46/基準データ!$F7*100</f>
        <v>116.19559674848044</v>
      </c>
      <c r="DE67" s="201">
        <f>DE46/基準データ!$F7*100</f>
        <v>98.25689819887981</v>
      </c>
      <c r="DF67" s="201">
        <f>DF46/基準データ!$F7*100</f>
        <v>132.45199361745159</v>
      </c>
      <c r="DG67" s="201">
        <f>DG46/基準データ!$F7*100</f>
        <v>95.162520393555127</v>
      </c>
      <c r="DH67" s="389">
        <f>DH46/基準データ!$F7*100</f>
        <v>110.19684520198949</v>
      </c>
      <c r="DI67" s="390">
        <f>DI46/基準データ!$F7*100</f>
        <v>68.591132576677794</v>
      </c>
      <c r="DJ67" s="201">
        <f>DJ46/基準データ!$F7*100</f>
        <v>228.25603230857342</v>
      </c>
      <c r="DK67" s="201">
        <f>DK46/基準データ!$F7*100</f>
        <v>123.35576126418488</v>
      </c>
      <c r="DL67" s="201">
        <f>DL46/基準データ!$F7*100</f>
        <v>202.79864683665139</v>
      </c>
      <c r="DM67" s="201">
        <f>DM46/基準データ!$F7*100</f>
        <v>100.91444247540065</v>
      </c>
      <c r="DN67" s="201">
        <f>DN46/基準データ!$F7*100</f>
        <v>125.03677317551556</v>
      </c>
      <c r="DO67" s="201">
        <f>DO46/基準データ!$F7*100</f>
        <v>125.38226837256219</v>
      </c>
      <c r="DP67" s="201">
        <f>DP46/基準データ!$F7*100</f>
        <v>149.93935601894461</v>
      </c>
      <c r="DQ67" s="201">
        <f>DQ46/基準データ!$F7*100</f>
        <v>62.553370635596075</v>
      </c>
      <c r="DR67" s="201">
        <f>DR46/基準データ!$F7*100</f>
        <v>106.22891474537151</v>
      </c>
      <c r="DS67" s="201">
        <f>DS46/基準データ!$F7*100</f>
        <v>98.163386147149552</v>
      </c>
      <c r="DT67" s="389">
        <f>DT46/基準データ!$F7*100</f>
        <v>111.03736356966063</v>
      </c>
      <c r="DU67" s="390">
        <f>DU46/基準データ!$F7*100</f>
        <v>60.751369729598807</v>
      </c>
      <c r="DV67" s="201">
        <f>DV46/基準データ!$F7*100</f>
        <v>158.53994675990631</v>
      </c>
      <c r="DW67" s="201">
        <f>DW46/基準データ!$F7*100</f>
        <v>127.29567512544023</v>
      </c>
      <c r="DX67" s="201">
        <f>DX46/基準データ!$F7*100</f>
        <v>167.66654859311424</v>
      </c>
      <c r="DY67" s="201">
        <f>DY46/基準データ!$F7*100</f>
        <v>120.50040091498285</v>
      </c>
      <c r="DZ67" s="201">
        <f>DZ46/基準データ!$F7*100</f>
        <v>84.853251919977197</v>
      </c>
      <c r="EA67" s="201">
        <f>EA46/基準データ!$F7*100</f>
        <v>113.4194703271142</v>
      </c>
      <c r="EB67" s="201">
        <f>EB46/基準データ!$F7*100</f>
        <v>106.10650646482381</v>
      </c>
      <c r="EC67" s="201">
        <f>EC46/基準データ!$F7*100</f>
        <v>63.920917879989403</v>
      </c>
      <c r="ED67" s="201">
        <f>ED46/基準データ!$F7*100</f>
        <v>157.36213375345824</v>
      </c>
      <c r="EE67" s="201">
        <f>EE46/基準データ!$F7*100</f>
        <v>158.04293982696282</v>
      </c>
      <c r="EF67" s="389">
        <f>EF46/基準データ!$F7*100</f>
        <v>72.103878084083931</v>
      </c>
      <c r="EG67" s="390">
        <f>EG46/基準データ!$F7*100</f>
        <v>57.687689512890508</v>
      </c>
      <c r="EH67" s="201">
        <f>EH46/基準データ!$F7*100</f>
        <v>172.7856504951998</v>
      </c>
      <c r="EI67" s="201">
        <f>EI46/基準データ!$F7*100</f>
        <v>92.313818275988496</v>
      </c>
      <c r="EJ67" s="201">
        <f>EJ46/基準データ!$F7*100</f>
        <v>173.32392680779049</v>
      </c>
      <c r="EK67" s="201">
        <f>EK46/基準データ!$F7*100</f>
        <v>77.350873293977898</v>
      </c>
      <c r="EL67" s="201">
        <f>EL46/基準データ!$F7*100</f>
        <v>117.59788465746782</v>
      </c>
      <c r="EM67" s="201">
        <f>EM46/基準データ!$F7*100</f>
        <v>90.934775355610626</v>
      </c>
      <c r="EN67" s="201">
        <f>EN46/基準データ!$F7*100</f>
        <v>146.67933945650796</v>
      </c>
      <c r="EO67" s="201">
        <f>EO46/基準データ!$F7*100</f>
        <v>85.033745149774873</v>
      </c>
      <c r="EP67" s="201">
        <f>EP46/基準データ!$F7*100</f>
        <v>109.60632405870602</v>
      </c>
      <c r="EQ67" s="201">
        <f>EQ46/基準データ!$F7*100</f>
        <v>91.15426710764568</v>
      </c>
      <c r="ER67" s="389">
        <f>ER46/基準データ!$F7*100</f>
        <v>83.201063924038863</v>
      </c>
      <c r="ES67" s="390">
        <f>ES46/基準データ!$F7*100</f>
        <v>43.085643566782203</v>
      </c>
      <c r="ET67" s="201">
        <f>ET46/基準データ!$F7*100</f>
        <v>187.67650007166944</v>
      </c>
      <c r="EU67" s="201">
        <f>EU46/基準データ!$F7*100</f>
        <v>140.82218299292862</v>
      </c>
      <c r="EV67" s="201">
        <f>EV46/基準データ!$F7*100</f>
        <v>266.38864121440849</v>
      </c>
      <c r="EW67" s="201">
        <f>EW46/基準データ!$F7*100</f>
        <v>89.153292034860414</v>
      </c>
      <c r="EX67" s="201">
        <f>EX46/基準データ!$F7*100</f>
        <v>105.76534791467473</v>
      </c>
      <c r="EY67" s="201">
        <f>EY46/基準データ!$F7*100</f>
        <v>122.01007102236065</v>
      </c>
      <c r="EZ67" s="201">
        <f>EZ46/基準データ!$F7*100</f>
        <v>77.770073140100678</v>
      </c>
      <c r="FA67" s="201">
        <f>FA46/基準データ!$F7*100</f>
        <v>72.171618494544859</v>
      </c>
      <c r="FB67" s="201">
        <f>FB46/基準データ!$F7*100</f>
        <v>120.58861681780159</v>
      </c>
      <c r="FC67" s="201">
        <f>FC46/基準データ!$F7*100</f>
        <v>79.817900836535372</v>
      </c>
      <c r="FD67" s="389">
        <f>FD46/基準データ!$F7*100</f>
        <v>103.26636107612823</v>
      </c>
      <c r="FE67" s="390">
        <f>FE46/基準データ!$F7*100</f>
        <v>30.431843254887557</v>
      </c>
      <c r="FF67" s="201">
        <f>FF46/基準データ!$F7*100</f>
        <v>196.53335879821216</v>
      </c>
      <c r="FG67" s="201">
        <f>FG46/基準データ!$F7*100</f>
        <v>83.745746990234295</v>
      </c>
      <c r="FH67" s="201">
        <f>FH46/基準データ!$F7*100</f>
        <v>217.54776857571252</v>
      </c>
      <c r="FI67" s="201">
        <f>FI46/基準データ!$F7*100</f>
        <v>153.34764532341561</v>
      </c>
      <c r="FJ67" s="201">
        <f>FJ46/基準データ!$F7*100</f>
        <v>81.024229077187954</v>
      </c>
      <c r="FK67" s="201">
        <f>FK46/基準データ!$F7*100</f>
        <v>135.51232583050728</v>
      </c>
      <c r="FL67" s="201">
        <f>FL46/基準データ!$F7*100</f>
        <v>115.10725271778495</v>
      </c>
      <c r="FM67" s="201">
        <f>FM46/基準データ!$F7*100</f>
        <v>83.434409633161337</v>
      </c>
      <c r="FN67" s="201">
        <f>FN46/基準データ!$F7*100</f>
        <v>104.76716037692289</v>
      </c>
      <c r="FO67" s="201">
        <f>FO46/基準データ!$F7*100</f>
        <v>87.24218204270862</v>
      </c>
      <c r="FP67" s="389">
        <f>FP46/基準データ!$F7*100</f>
        <v>73.509973780591125</v>
      </c>
      <c r="FQ67" s="390">
        <f>FQ46/基準データ!$F7*100</f>
        <v>59.984818282082983</v>
      </c>
      <c r="FR67" s="201">
        <f>FR46/基準データ!$F7*100</f>
        <v>214.96060684793167</v>
      </c>
      <c r="FS67" s="201">
        <f>FS46/基準データ!$F7*100</f>
        <v>94.181765787781771</v>
      </c>
      <c r="FT67" s="201">
        <f>FT46/基準データ!$F7*100</f>
        <v>185.27656859457591</v>
      </c>
      <c r="FU67" s="201">
        <f>FU46/基準データ!$F7*100</f>
        <v>90.381161041760294</v>
      </c>
      <c r="FV67" s="201">
        <f>FV46/基準データ!$F7*100</f>
        <v>78.218979772985193</v>
      </c>
      <c r="FW67" s="201">
        <f>FW46/基準データ!$F7*100</f>
        <v>156.28949468767232</v>
      </c>
      <c r="FX67" s="201">
        <f>FX46/基準データ!$F7*100</f>
        <v>94.73102834446658</v>
      </c>
      <c r="FY67" s="201">
        <f>FY46/基準データ!$F7*100</f>
        <v>103.77727809001146</v>
      </c>
      <c r="FZ67" s="201">
        <f>FZ46/基準データ!$F7*100</f>
        <v>104.97850445662603</v>
      </c>
      <c r="GA67" s="201">
        <f>GA46/基準データ!$F7*100</f>
        <v>107.09202512221634</v>
      </c>
      <c r="GB67" s="389">
        <f>GB46/基準データ!$F7*100</f>
        <v>129.22677816068077</v>
      </c>
      <c r="GC67" s="390">
        <f>GC46/基準データ!$F7*100</f>
        <v>64.641344155326408</v>
      </c>
      <c r="GD67" s="201">
        <f>GD46/基準データ!$F7*100</f>
        <v>123.02173907772089</v>
      </c>
      <c r="GE67" s="201">
        <f>GE46/基準データ!$F7*100</f>
        <v>151.57537818680137</v>
      </c>
      <c r="GF67" s="201">
        <f>GF46/基準データ!$F7*100</f>
        <v>220.32352803342889</v>
      </c>
      <c r="GG67" s="201">
        <f>GG46/基準データ!$F7*100</f>
        <v>106.18383649889968</v>
      </c>
      <c r="GH67" s="201">
        <f>GH46/基準データ!$F7*100</f>
        <v>120.90420879460333</v>
      </c>
      <c r="GI67" s="201">
        <f>GI46/基準データ!$F7*100</f>
        <v>110.68004027073484</v>
      </c>
      <c r="GJ67" s="201">
        <f>GJ46/基準データ!$F7*100</f>
        <v>157.04674900318821</v>
      </c>
      <c r="GK67" s="201">
        <f>GK46/基準データ!$F7*100</f>
        <v>123.5637519437111</v>
      </c>
      <c r="GL67" s="201">
        <f>GL46/基準データ!$F7*100</f>
        <v>144.05207831554014</v>
      </c>
      <c r="GM67" s="201">
        <f>GM46/基準データ!$F7*100</f>
        <v>162.97369979436291</v>
      </c>
      <c r="GN67" s="389">
        <f>GN46/基準データ!$F7*100</f>
        <v>86.61444323019451</v>
      </c>
      <c r="GO67" s="390">
        <f>GO46/基準データ!$F7*100</f>
        <v>71.172330065843425</v>
      </c>
      <c r="GP67" s="201">
        <f>GP46/基準データ!$F7*100</f>
        <v>158.77973807760824</v>
      </c>
      <c r="GQ67" s="201">
        <f>GQ46/基準データ!$F7*100</f>
        <v>134.01729541414952</v>
      </c>
      <c r="GR67" s="201">
        <f>GR46/基準データ!$F7*100</f>
        <v>107.36459492829036</v>
      </c>
      <c r="GS67" s="201">
        <f>GS46/基準データ!$F7*100</f>
        <v>105.02070203844637</v>
      </c>
      <c r="GT67" s="201">
        <f>GT46/基準データ!$F7*100</f>
        <v>70.022587620000621</v>
      </c>
      <c r="GU67" s="201">
        <f>GU46/基準データ!$F7*100</f>
        <v>195.67705775568211</v>
      </c>
      <c r="GV67" s="201">
        <f>GV46/基準データ!$F7*100</f>
        <v>48.150104581402296</v>
      </c>
      <c r="GW67" s="201">
        <f>GW46/基準データ!$F7*100</f>
        <v>52.798340314073243</v>
      </c>
      <c r="GX67" s="201">
        <f>GX46/基準データ!$F7*100</f>
        <v>71.399018622635325</v>
      </c>
      <c r="GY67" s="201">
        <f>GY46/基準データ!$F7*100</f>
        <v>104.40810587301361</v>
      </c>
      <c r="GZ67" s="389">
        <f>GZ46/基準データ!$F7*100</f>
        <v>75.235209128950402</v>
      </c>
      <c r="HA67" s="390">
        <f>HA46/基準データ!$F7*100</f>
        <v>77.127245645747834</v>
      </c>
      <c r="HB67" s="201">
        <f>HB46/基準データ!$F7*100</f>
        <v>112.77941880484212</v>
      </c>
      <c r="HC67" s="201">
        <f>HC46/基準データ!$F7*100</f>
        <v>102.84356066901732</v>
      </c>
      <c r="HD67" s="201">
        <f>HD46/基準データ!$F7*100</f>
        <v>146.71510654001679</v>
      </c>
      <c r="HE67" s="201">
        <f>HE46/基準データ!$F7*100</f>
        <v>60.206033683967576</v>
      </c>
      <c r="HF67" s="201">
        <f>HF46/基準データ!$F7*100</f>
        <v>92.527875728090962</v>
      </c>
      <c r="HG67" s="201">
        <f>HG46/基準データ!$F7*100</f>
        <v>87.96854665334439</v>
      </c>
      <c r="HH67" s="201">
        <f>HH46/基準データ!$F7*100</f>
        <v>71.980308471514874</v>
      </c>
      <c r="HI67" s="201">
        <f>HI46/基準データ!$F7*100</f>
        <v>84.033677462969891</v>
      </c>
      <c r="HJ67" s="201">
        <f>HJ46/基準データ!$F7*100</f>
        <v>84.810400279416186</v>
      </c>
      <c r="HK67" s="201">
        <f>HK46/基準データ!$F7*100</f>
        <v>70.250095369175611</v>
      </c>
      <c r="HL67" s="389">
        <f>HL46/基準データ!$F7*100</f>
        <v>81.586146483268976</v>
      </c>
      <c r="HM67" s="390">
        <f>HM46/基準データ!$F7*100</f>
        <v>59.861768894452851</v>
      </c>
      <c r="HN67" s="201">
        <f>HN46/基準データ!$F7*100</f>
        <v>95.044823278688824</v>
      </c>
      <c r="HO67" s="201">
        <f>HO46/基準データ!$F7*100</f>
        <v>78.700671370070935</v>
      </c>
      <c r="HP67" s="201">
        <f>HP46/基準データ!$F7*100</f>
        <v>112.814907427699</v>
      </c>
      <c r="HQ67" s="201">
        <f>HQ46/基準データ!$F7*100</f>
        <v>71.195678667718752</v>
      </c>
      <c r="HR67" s="201">
        <f>HR46/基準データ!$F7*100</f>
        <v>71.301976164732366</v>
      </c>
      <c r="HS67" s="201">
        <f>HS46/基準データ!$F7*100</f>
        <v>72.883087618910523</v>
      </c>
      <c r="HT67" s="201">
        <f>HT46/基準データ!$F7*100</f>
        <v>108.06192515908755</v>
      </c>
      <c r="HU67" s="201">
        <f>HU46/基準データ!$F7*100</f>
        <v>73.02675928435842</v>
      </c>
      <c r="HV67" s="201">
        <f>HV46/基準データ!$F7*100</f>
        <v>99.68831222861823</v>
      </c>
      <c r="HW67" s="201">
        <f>HW46/基準データ!$F7*100</f>
        <v>104.27155006445861</v>
      </c>
      <c r="HX67" s="389">
        <f>HX46/基準データ!$F7*100</f>
        <v>111.66300205493167</v>
      </c>
      <c r="HY67" s="390">
        <f>HY46/基準データ!$F7*100</f>
        <v>30.089621589458726</v>
      </c>
      <c r="HZ67" s="201">
        <f>HZ46/基準データ!$F7*100</f>
        <v>111.69663643205186</v>
      </c>
      <c r="IA67" s="201">
        <f>IA46/基準データ!$F7*100</f>
        <v>84.019859122942634</v>
      </c>
      <c r="IB67" s="201">
        <f>IB46/基準データ!$F7*100</f>
        <v>130.70436916923092</v>
      </c>
      <c r="IC67" s="201">
        <f>IC46/基準データ!$F7*100</f>
        <v>86.09837685285973</v>
      </c>
      <c r="ID67" s="201">
        <f>ID46/基準データ!$F7*100</f>
        <v>42.061873266110247</v>
      </c>
      <c r="IE67" s="201">
        <f>IE46/基準データ!$F7*100</f>
        <v>141.51790721810519</v>
      </c>
      <c r="IF67" s="201">
        <f>IF46/基準データ!$F7*100</f>
        <v>137.55557835367199</v>
      </c>
      <c r="IG67" s="201">
        <f>IG46/基準データ!$F7*100</f>
        <v>76.8004817844173</v>
      </c>
      <c r="IH67" s="201">
        <f>IH46/基準データ!$F7*100</f>
        <v>109.19317371628181</v>
      </c>
      <c r="II67" s="201">
        <f>II46/基準データ!$F7*100</f>
        <v>116.58885442316719</v>
      </c>
      <c r="IJ67" s="389">
        <f>IJ46/基準データ!$F7*100</f>
        <v>104.28442509204474</v>
      </c>
      <c r="IK67" s="390">
        <f>IK46/基準データ!$F7*100</f>
        <v>144.63587754820188</v>
      </c>
      <c r="IL67" s="201">
        <f>IL46/基準データ!$F7*100</f>
        <v>90.572965386412747</v>
      </c>
      <c r="IM67" s="201">
        <f>IM46/基準データ!$F7*100</f>
        <v>100.74012934518871</v>
      </c>
      <c r="IN67" s="201">
        <f>IN46/基準データ!$F7*100</f>
        <v>183.93092692147005</v>
      </c>
      <c r="IO67" s="201">
        <f>IO46/基準データ!$F7*100</f>
        <v>131.76879148717438</v>
      </c>
      <c r="IP67" s="201">
        <f>IP46/基準データ!$F7*100</f>
        <v>100.86197530790821</v>
      </c>
      <c r="IQ67" s="201">
        <f>IQ46/基準データ!$F7*100</f>
        <v>125.48021097071218</v>
      </c>
      <c r="IR67" s="201">
        <f>IR46/基準データ!$F7*100</f>
        <v>150.46112760173</v>
      </c>
      <c r="IS67" s="201">
        <f>IS46/基準データ!$F7*100</f>
        <v>97.120593098451309</v>
      </c>
      <c r="IT67" s="201">
        <f>IT46/基準データ!$F7*100</f>
        <v>131.33681483020703</v>
      </c>
      <c r="IU67" s="201">
        <f>IU46/基準データ!$F7*100</f>
        <v>106.64757925628743</v>
      </c>
      <c r="IV67" s="389">
        <f>IV46/基準データ!$F7*100</f>
        <v>98.03878040192204</v>
      </c>
      <c r="IW67" s="390">
        <f>IW46/基準データ!$F7*100</f>
        <v>96.019823030988363</v>
      </c>
      <c r="IX67" s="201">
        <f>IX46/基準データ!$F7*100</f>
        <v>175.66296930162707</v>
      </c>
      <c r="IY67" s="201">
        <f>IY46/基準データ!$F7*100</f>
        <v>125.59933060937414</v>
      </c>
      <c r="IZ67" s="201">
        <f>IZ46/基準データ!$F7*100</f>
        <v>195.35315297290597</v>
      </c>
      <c r="JA67" s="201">
        <f>JA46/基準データ!$F7*100</f>
        <v>83.128428866071587</v>
      </c>
      <c r="JB67" s="201">
        <f>JB46/基準データ!$F7*100</f>
        <v>78.690730972378901</v>
      </c>
      <c r="JC67" s="201">
        <f>JC46/基準データ!$F7*100</f>
        <v>188.85425911287484</v>
      </c>
      <c r="JD67" s="201">
        <f>JD46/基準データ!$F7*100</f>
        <v>150.20396918964559</v>
      </c>
      <c r="JE67" s="201">
        <f>JE46/基準データ!$F7*100</f>
        <v>137.92716898344369</v>
      </c>
      <c r="JF67" s="201">
        <f>JF46/基準データ!$F7*100</f>
        <v>160.73348816656994</v>
      </c>
      <c r="JG67" s="201">
        <f>JG46/基準データ!$F7*100</f>
        <v>128.31190971963164</v>
      </c>
      <c r="JH67" s="389">
        <f>JH46/基準データ!$F7*100</f>
        <v>132.74203952769821</v>
      </c>
      <c r="JI67" s="390">
        <f>JI46/基準データ!$F7*100</f>
        <v>59.574021903542196</v>
      </c>
      <c r="JJ67" s="201">
        <f>JJ46/基準データ!$F7*100</f>
        <v>165.01971965516958</v>
      </c>
      <c r="JK67" s="201">
        <f>JK46/基準データ!$F7*100</f>
        <v>0</v>
      </c>
      <c r="JL67" s="201">
        <f>JL46/基準データ!$F7*100</f>
        <v>0</v>
      </c>
      <c r="JM67" s="201">
        <f>JM46/基準データ!$F7*100</f>
        <v>0</v>
      </c>
      <c r="JN67" s="201">
        <f>JN46/基準データ!$F7*100</f>
        <v>0</v>
      </c>
      <c r="JO67" s="201">
        <f>JO46/基準データ!$F7*100</f>
        <v>0</v>
      </c>
      <c r="JP67" s="201">
        <f>JP46/基準データ!$F7*100</f>
        <v>0</v>
      </c>
      <c r="JQ67" s="201">
        <f>JQ46/基準データ!$F7*100</f>
        <v>0</v>
      </c>
      <c r="JR67" s="201">
        <f>JR46/基準データ!$F7*100</f>
        <v>0</v>
      </c>
      <c r="JS67" s="201">
        <f>JS46/基準データ!$F7*100</f>
        <v>0</v>
      </c>
      <c r="JT67" s="389">
        <f>JT46/基準データ!$F7*100</f>
        <v>0</v>
      </c>
      <c r="JU67" s="390">
        <f>JU46/基準データ!$F7*100</f>
        <v>0</v>
      </c>
      <c r="JV67" s="201">
        <f>JV46/基準データ!$F7*100</f>
        <v>0</v>
      </c>
      <c r="JW67" s="201">
        <f>JW46/基準データ!$F7*100</f>
        <v>0</v>
      </c>
      <c r="JX67" s="201">
        <f>JX46/基準データ!$F7*100</f>
        <v>0</v>
      </c>
      <c r="JY67" s="201">
        <f>JY46/基準データ!$F7*100</f>
        <v>0</v>
      </c>
      <c r="JZ67" s="201">
        <f>JZ46/基準データ!$F7*100</f>
        <v>0</v>
      </c>
      <c r="KA67" s="201">
        <f>KA46/基準データ!$F7*100</f>
        <v>0</v>
      </c>
      <c r="KB67" s="201">
        <f>KB46/基準データ!$F7*100</f>
        <v>0</v>
      </c>
      <c r="KC67" s="201">
        <f>KC46/基準データ!$F7*100</f>
        <v>0</v>
      </c>
      <c r="KD67" s="201">
        <f>KD46/基準データ!$F7*100</f>
        <v>0</v>
      </c>
      <c r="KE67" s="201">
        <f>KE46/基準データ!$F7*100</f>
        <v>0</v>
      </c>
      <c r="KF67" s="389">
        <f>KF46/基準データ!$F7*100</f>
        <v>0</v>
      </c>
      <c r="KG67" s="390">
        <f>KG46/基準データ!$F7*100</f>
        <v>0</v>
      </c>
      <c r="KH67" s="201">
        <f>KH46/基準データ!$F7*100</f>
        <v>0</v>
      </c>
      <c r="KI67" s="201">
        <f>KI46/基準データ!$F7*100</f>
        <v>0</v>
      </c>
      <c r="KJ67" s="201">
        <f>KJ46/基準データ!$F7*100</f>
        <v>0</v>
      </c>
      <c r="KK67" s="201">
        <f>KK46/基準データ!$F7*100</f>
        <v>0</v>
      </c>
      <c r="KL67" s="201">
        <f>KL46/基準データ!$F7*100</f>
        <v>0</v>
      </c>
      <c r="KM67" s="201">
        <f>KM46/基準データ!$F7*100</f>
        <v>0</v>
      </c>
      <c r="KN67" s="201">
        <f>KN46/基準データ!$F7*100</f>
        <v>0</v>
      </c>
      <c r="KO67" s="201">
        <f>KO46/基準データ!$F7*100</f>
        <v>0</v>
      </c>
      <c r="KP67" s="201">
        <f>KP46/基準データ!$F7*100</f>
        <v>0</v>
      </c>
      <c r="KQ67" s="201">
        <f>KQ46/基準データ!$F7*100</f>
        <v>0</v>
      </c>
      <c r="KR67" s="389">
        <f>KR46/基準データ!$F7*100</f>
        <v>0</v>
      </c>
      <c r="KS67" s="390">
        <f>KS46/基準データ!$F7*100</f>
        <v>0</v>
      </c>
      <c r="KT67" s="201">
        <f>KT46/基準データ!$F7*100</f>
        <v>0</v>
      </c>
      <c r="KU67" s="201">
        <f>KU46/基準データ!$F7*100</f>
        <v>0</v>
      </c>
      <c r="KV67" s="201">
        <f>KV46/基準データ!$F7*100</f>
        <v>0</v>
      </c>
      <c r="KW67" s="201">
        <f>KW46/基準データ!$F7*100</f>
        <v>0</v>
      </c>
      <c r="KX67" s="201">
        <f>KX46/基準データ!$F7*100</f>
        <v>0</v>
      </c>
      <c r="KY67" s="201">
        <f>KY46/基準データ!$F7*100</f>
        <v>0</v>
      </c>
      <c r="KZ67" s="201">
        <f>KZ46/基準データ!$F7*100</f>
        <v>0</v>
      </c>
      <c r="LA67" s="201">
        <f>LA46/基準データ!$F7*100</f>
        <v>0</v>
      </c>
      <c r="LB67" s="201">
        <f>LB46/基準データ!$F7*100</f>
        <v>0</v>
      </c>
      <c r="LC67" s="201">
        <f>LC46/基準データ!$F7*100</f>
        <v>0</v>
      </c>
      <c r="LD67" s="389">
        <f>LD46/基準データ!$F7*100</f>
        <v>0</v>
      </c>
      <c r="LE67" s="390">
        <f>LE46/基準データ!$F7*100</f>
        <v>0</v>
      </c>
      <c r="LF67" s="201">
        <f>LF46/基準データ!$F7*100</f>
        <v>0</v>
      </c>
      <c r="LG67" s="201">
        <f>LG46/基準データ!$F7*100</f>
        <v>0</v>
      </c>
      <c r="LH67" s="201">
        <f>LH46/基準データ!$F7*100</f>
        <v>0</v>
      </c>
      <c r="LI67" s="201">
        <f>LI46/基準データ!$F7*100</f>
        <v>0</v>
      </c>
      <c r="LJ67" s="201">
        <f>LJ46/基準データ!$F7*100</f>
        <v>0</v>
      </c>
      <c r="LK67" s="201">
        <f>LK46/基準データ!$F7*100</f>
        <v>0</v>
      </c>
      <c r="LL67" s="201">
        <f>LL46/基準データ!$F7*100</f>
        <v>0</v>
      </c>
      <c r="LM67" s="201">
        <f>LM46/基準データ!$F7*100</f>
        <v>0</v>
      </c>
      <c r="LN67" s="201">
        <f>LN46/基準データ!$F7*100</f>
        <v>0</v>
      </c>
      <c r="LO67" s="201">
        <f>LO46/基準データ!$F7*100</f>
        <v>0</v>
      </c>
      <c r="LP67" s="389">
        <f>LP46/基準データ!$F7*100</f>
        <v>0</v>
      </c>
      <c r="LQ67" s="390">
        <f>LQ46/基準データ!$F7*100</f>
        <v>0</v>
      </c>
      <c r="LR67" s="201">
        <f>LR46/基準データ!$F7*100</f>
        <v>0</v>
      </c>
      <c r="LS67" s="201">
        <f>LS46/基準データ!$F7*100</f>
        <v>0</v>
      </c>
      <c r="LT67" s="201">
        <f>LT46/基準データ!$F7*100</f>
        <v>0</v>
      </c>
      <c r="LU67" s="201">
        <f>LU46/基準データ!$F7*100</f>
        <v>0</v>
      </c>
      <c r="LV67" s="201">
        <f>LV46/基準データ!$F7*100</f>
        <v>0</v>
      </c>
      <c r="LW67" s="201">
        <f>LW46/基準データ!$F7*100</f>
        <v>0</v>
      </c>
      <c r="LX67" s="201">
        <f>LX46/基準データ!$F7*100</f>
        <v>0</v>
      </c>
      <c r="LY67" s="201">
        <f>LY46/基準データ!$F7*100</f>
        <v>0</v>
      </c>
      <c r="LZ67" s="201">
        <f>LZ46/基準データ!$F7*100</f>
        <v>0</v>
      </c>
      <c r="MA67" s="201">
        <f>MA46/基準データ!$F7*100</f>
        <v>0</v>
      </c>
      <c r="MB67" s="389">
        <f>MB46/基準データ!$F7*100</f>
        <v>0</v>
      </c>
      <c r="MC67" s="390">
        <f>MC46/基準データ!$F7*100</f>
        <v>0</v>
      </c>
      <c r="MD67" s="201">
        <f>MD46/基準データ!$F7*100</f>
        <v>0</v>
      </c>
      <c r="ME67" s="201">
        <f>ME46/基準データ!$F7*100</f>
        <v>0</v>
      </c>
      <c r="MF67" s="201">
        <f>MF46/基準データ!$F7*100</f>
        <v>0</v>
      </c>
      <c r="MG67" s="201">
        <f>MG46/基準データ!$F7*100</f>
        <v>0</v>
      </c>
      <c r="MH67" s="201">
        <f>MH46/基準データ!$F7*100</f>
        <v>0</v>
      </c>
      <c r="MI67" s="201">
        <f>MI46/基準データ!$F7*100</f>
        <v>0</v>
      </c>
      <c r="MJ67" s="201">
        <f>MJ46/基準データ!$F7*100</f>
        <v>0</v>
      </c>
      <c r="MK67" s="201">
        <f>MK46/基準データ!$F7*100</f>
        <v>0</v>
      </c>
      <c r="ML67" s="201">
        <f>ML46/基準データ!$F7*100</f>
        <v>0</v>
      </c>
      <c r="MM67" s="201">
        <f>MM46/基準データ!$F7*100</f>
        <v>0</v>
      </c>
      <c r="MN67" s="389">
        <f>MN46/基準データ!$F7*100</f>
        <v>0</v>
      </c>
      <c r="MO67" s="390">
        <f>MO46/基準データ!$F7*100</f>
        <v>0</v>
      </c>
      <c r="MP67" s="201">
        <f>MP46/基準データ!$F7*100</f>
        <v>0</v>
      </c>
      <c r="MQ67" s="201">
        <f>MQ46/基準データ!$F7*100</f>
        <v>0</v>
      </c>
      <c r="MR67" s="201">
        <f>MR46/基準データ!$F7*100</f>
        <v>0</v>
      </c>
      <c r="MS67" s="201">
        <f>MS46/基準データ!$F7*100</f>
        <v>0</v>
      </c>
      <c r="MT67" s="201">
        <f>MT46/基準データ!$F7*100</f>
        <v>0</v>
      </c>
      <c r="MU67" s="201">
        <f>MU46/基準データ!$F7*100</f>
        <v>0</v>
      </c>
      <c r="MV67" s="201">
        <f>MV46/基準データ!$F7*100</f>
        <v>0</v>
      </c>
      <c r="MW67" s="201">
        <f>MW46/基準データ!$F7*100</f>
        <v>0</v>
      </c>
      <c r="MX67" s="201">
        <f>MX46/基準データ!$F7*100</f>
        <v>0</v>
      </c>
      <c r="MY67" s="201">
        <f>MY46/基準データ!$F7*100</f>
        <v>0</v>
      </c>
      <c r="MZ67" s="389">
        <f>MZ46/基準データ!$F7*100</f>
        <v>0</v>
      </c>
      <c r="NA67" s="390">
        <f>NA46/基準データ!$F7*100</f>
        <v>0</v>
      </c>
      <c r="NB67" s="201">
        <f>NB46/基準データ!$F7*100</f>
        <v>0</v>
      </c>
      <c r="NC67" s="201">
        <f>NC46/基準データ!$F7*100</f>
        <v>0</v>
      </c>
      <c r="ND67" s="201">
        <f>ND46/基準データ!$F7*100</f>
        <v>0</v>
      </c>
      <c r="NE67" s="201">
        <f>NE46/基準データ!$F7*100</f>
        <v>0</v>
      </c>
      <c r="NF67" s="201">
        <f>NF46/基準データ!$F7*100</f>
        <v>0</v>
      </c>
      <c r="NG67" s="201">
        <f>NG46/基準データ!$F7*100</f>
        <v>0</v>
      </c>
      <c r="NH67" s="201">
        <f>NH46/基準データ!$F7*100</f>
        <v>0</v>
      </c>
      <c r="NI67" s="201">
        <f>NI46/基準データ!$F7*100</f>
        <v>0</v>
      </c>
      <c r="NJ67" s="201">
        <f>NJ46/基準データ!$F7*100</f>
        <v>0</v>
      </c>
      <c r="NK67" s="201">
        <f>NK46/基準データ!$F7*100</f>
        <v>0</v>
      </c>
      <c r="NL67" s="389">
        <f>NL46/基準データ!$F7*100</f>
        <v>0</v>
      </c>
      <c r="NM67" s="390">
        <f>NM46/基準データ!$F7*100</f>
        <v>0</v>
      </c>
      <c r="NN67" s="201">
        <f>NN46/基準データ!$F7*100</f>
        <v>0</v>
      </c>
      <c r="NO67" s="201">
        <f>NO46/基準データ!$F7*100</f>
        <v>0</v>
      </c>
      <c r="NP67" s="201">
        <f>NP46/基準データ!$F7*100</f>
        <v>0</v>
      </c>
      <c r="NQ67" s="201">
        <f>NQ46/基準データ!$F7*100</f>
        <v>0</v>
      </c>
      <c r="NR67" s="201">
        <f>NR46/基準データ!$F7*100</f>
        <v>0</v>
      </c>
      <c r="NS67" s="201">
        <f>NS46/基準データ!$F7*100</f>
        <v>0</v>
      </c>
      <c r="NT67" s="201">
        <f>NT46/基準データ!$F7*100</f>
        <v>0</v>
      </c>
      <c r="NU67" s="201">
        <f>NU46/基準データ!$F7*100</f>
        <v>0</v>
      </c>
      <c r="NV67" s="201">
        <f>NV46/基準データ!$F7*100</f>
        <v>0</v>
      </c>
      <c r="NW67" s="201">
        <f>NW46/基準データ!$F7*100</f>
        <v>0</v>
      </c>
      <c r="NX67" s="389">
        <f>NX46/基準データ!$F7*100</f>
        <v>0</v>
      </c>
      <c r="NY67" s="390">
        <f>NY46/基準データ!$F7*100</f>
        <v>0</v>
      </c>
      <c r="NZ67" s="201">
        <f>NZ46/基準データ!$F7*100</f>
        <v>0</v>
      </c>
      <c r="OA67" s="201">
        <f>OA46/基準データ!$F7*100</f>
        <v>0</v>
      </c>
      <c r="OB67" s="201">
        <f>OB46/基準データ!$F7*100</f>
        <v>0</v>
      </c>
      <c r="OC67" s="201">
        <f>OC46/基準データ!$F7*100</f>
        <v>0</v>
      </c>
      <c r="OD67" s="201">
        <f>OD46/基準データ!$F7*100</f>
        <v>0</v>
      </c>
      <c r="OE67" s="201">
        <f>OE46/基準データ!$F7*100</f>
        <v>0</v>
      </c>
      <c r="OF67" s="201">
        <f>OF46/基準データ!$F7*100</f>
        <v>0</v>
      </c>
      <c r="OG67" s="201">
        <f>OG46/基準データ!$F7*100</f>
        <v>0</v>
      </c>
      <c r="OH67" s="201">
        <f>OH46/基準データ!$F7*100</f>
        <v>0</v>
      </c>
      <c r="OI67" s="201">
        <f>OI46/基準データ!$F7*100</f>
        <v>0</v>
      </c>
      <c r="OJ67" s="389">
        <f>OJ46/基準データ!$F7*100</f>
        <v>0</v>
      </c>
      <c r="OK67" s="390">
        <f>OK46/基準データ!$F7*100</f>
        <v>0</v>
      </c>
      <c r="OL67" s="201">
        <f>OL46/基準データ!$F7*100</f>
        <v>0</v>
      </c>
      <c r="OM67" s="201">
        <f>OM46/基準データ!$F7*100</f>
        <v>0</v>
      </c>
      <c r="ON67" s="201">
        <f>ON46/基準データ!$F7*100</f>
        <v>0</v>
      </c>
      <c r="OO67" s="201">
        <f>OO46/基準データ!$F7*100</f>
        <v>0</v>
      </c>
      <c r="OP67" s="201">
        <f>OP46/基準データ!$F7*100</f>
        <v>0</v>
      </c>
      <c r="OQ67" s="201">
        <f>OQ46/基準データ!$F7*100</f>
        <v>0</v>
      </c>
      <c r="OR67" s="201">
        <f>OR46/基準データ!$F7*100</f>
        <v>0</v>
      </c>
      <c r="OS67" s="201">
        <f>OS46/基準データ!$F7*100</f>
        <v>0</v>
      </c>
      <c r="OT67" s="201">
        <f>OT46/基準データ!$F7*100</f>
        <v>0</v>
      </c>
      <c r="OU67" s="201">
        <f>OU46/基準データ!$F7*100</f>
        <v>0</v>
      </c>
      <c r="OV67" s="389">
        <f>OV46/基準データ!$F7*100</f>
        <v>0</v>
      </c>
      <c r="OW67" s="390">
        <f>OW46/基準データ!$F7*100</f>
        <v>0</v>
      </c>
      <c r="OX67" s="201">
        <f>OX46/基準データ!$F7*100</f>
        <v>0</v>
      </c>
      <c r="OY67" s="201">
        <f>OY46/基準データ!$F7*100</f>
        <v>0</v>
      </c>
      <c r="OZ67" s="201">
        <f>OZ46/基準データ!$F7*100</f>
        <v>0</v>
      </c>
      <c r="PA67" s="201">
        <f>PA46/基準データ!$F7*100</f>
        <v>0</v>
      </c>
      <c r="PB67" s="201">
        <f>PB46/基準データ!$F7*100</f>
        <v>0</v>
      </c>
      <c r="PC67" s="201">
        <f>PC46/基準データ!$F7*100</f>
        <v>0</v>
      </c>
      <c r="PD67" s="201">
        <f>PD46/基準データ!$F7*100</f>
        <v>0</v>
      </c>
      <c r="PE67" s="201">
        <f>PE46/基準データ!$F7*100</f>
        <v>0</v>
      </c>
      <c r="PF67" s="201">
        <f>PF46/基準データ!$F7*100</f>
        <v>0</v>
      </c>
      <c r="PG67" s="201">
        <f>PG46/基準データ!$F7*100</f>
        <v>0</v>
      </c>
      <c r="PH67" s="389">
        <f>PH46/基準データ!$F7*100</f>
        <v>0</v>
      </c>
      <c r="PI67" s="390">
        <f>PI46/基準データ!$F7*100</f>
        <v>0</v>
      </c>
    </row>
    <row r="68" spans="2:425" hidden="1">
      <c r="D68" s="203"/>
      <c r="E68" s="204"/>
      <c r="F68" s="201">
        <f>F47/基準データ!$E8*100</f>
        <v>0</v>
      </c>
      <c r="G68" s="64">
        <f>ROUND((E65-ROUNDDOWN(E65,0))*10,0)</f>
        <v>2</v>
      </c>
      <c r="H68" s="391"/>
      <c r="I68" s="392"/>
      <c r="J68" s="236"/>
      <c r="K68" s="236"/>
      <c r="L68" s="393"/>
      <c r="M68" s="204"/>
      <c r="N68" s="204"/>
      <c r="O68" s="204"/>
      <c r="P68" s="204"/>
      <c r="Q68" s="204"/>
      <c r="R68" s="204"/>
      <c r="S68" s="204"/>
      <c r="T68" s="204"/>
      <c r="U68" s="204"/>
      <c r="V68" s="204"/>
      <c r="W68" s="204"/>
      <c r="X68" s="204"/>
      <c r="Y68" s="204"/>
      <c r="Z68" s="204"/>
      <c r="AA68" s="204"/>
      <c r="AB68" s="204"/>
      <c r="AC68" s="204"/>
      <c r="AD68" s="204"/>
      <c r="AE68" s="204"/>
      <c r="AF68" s="204"/>
      <c r="AG68" s="204"/>
      <c r="AH68" s="204"/>
      <c r="AI68" s="204"/>
      <c r="AJ68" s="204"/>
      <c r="AK68" s="204"/>
      <c r="AL68" s="204"/>
      <c r="AM68" s="204"/>
      <c r="AN68" s="204"/>
      <c r="AO68" s="204"/>
      <c r="AP68" s="204"/>
      <c r="AQ68" s="204"/>
      <c r="AR68" s="204"/>
      <c r="AS68" s="204"/>
      <c r="AT68" s="204"/>
      <c r="AU68" s="204"/>
      <c r="AV68" s="204"/>
      <c r="AW68" s="204"/>
      <c r="AX68" s="204"/>
      <c r="AY68" s="204"/>
      <c r="AZ68" s="204"/>
      <c r="BA68" s="390"/>
      <c r="BB68" s="204"/>
      <c r="BC68" s="204"/>
      <c r="BD68" s="204"/>
      <c r="BE68" s="204"/>
      <c r="BF68" s="204"/>
      <c r="BG68" s="204"/>
      <c r="BH68" s="204"/>
      <c r="BI68" s="204"/>
      <c r="BJ68" s="204"/>
      <c r="BK68" s="204"/>
      <c r="BL68" s="204"/>
      <c r="BM68" s="390"/>
      <c r="BN68" s="204"/>
      <c r="BO68" s="204"/>
      <c r="BP68" s="204"/>
      <c r="BQ68" s="204"/>
      <c r="BR68" s="204"/>
      <c r="BS68" s="204"/>
      <c r="BT68" s="204"/>
      <c r="BU68" s="204"/>
      <c r="BV68" s="204"/>
      <c r="BW68" s="204"/>
      <c r="BX68" s="204"/>
      <c r="BY68" s="390"/>
      <c r="BZ68" s="204"/>
      <c r="CA68" s="204"/>
      <c r="CB68" s="204"/>
      <c r="CC68" s="204"/>
      <c r="CD68" s="204"/>
      <c r="CE68" s="204"/>
      <c r="CF68" s="204"/>
      <c r="CG68" s="204"/>
      <c r="CH68" s="204"/>
      <c r="CI68" s="204"/>
      <c r="CJ68" s="204"/>
      <c r="CK68" s="390"/>
      <c r="CL68" s="204"/>
      <c r="CM68" s="204"/>
      <c r="CN68" s="204"/>
      <c r="CO68" s="204"/>
      <c r="CP68" s="204"/>
      <c r="CQ68" s="204"/>
      <c r="CR68" s="204"/>
      <c r="CS68" s="204"/>
      <c r="CT68" s="204"/>
      <c r="CU68" s="204"/>
      <c r="CV68" s="204"/>
      <c r="CW68" s="390"/>
      <c r="CX68" s="204"/>
      <c r="CY68" s="204"/>
      <c r="CZ68" s="204"/>
      <c r="DA68" s="204"/>
      <c r="DB68" s="204"/>
      <c r="DC68" s="204"/>
      <c r="DD68" s="204"/>
      <c r="DE68" s="204"/>
      <c r="DF68" s="204"/>
      <c r="DG68" s="204"/>
      <c r="DH68" s="204"/>
      <c r="DI68" s="390"/>
      <c r="DJ68" s="204"/>
      <c r="DK68" s="204"/>
      <c r="DL68" s="204"/>
      <c r="DM68" s="204"/>
      <c r="DN68" s="204"/>
      <c r="DO68" s="204"/>
      <c r="DP68" s="204"/>
      <c r="DQ68" s="204"/>
      <c r="DR68" s="204"/>
      <c r="DS68" s="204"/>
      <c r="DT68" s="204"/>
      <c r="DU68" s="390"/>
      <c r="DV68" s="204"/>
      <c r="DW68" s="204"/>
      <c r="DX68" s="204"/>
      <c r="DY68" s="204"/>
      <c r="DZ68" s="204"/>
      <c r="EA68" s="204"/>
      <c r="EB68" s="204"/>
      <c r="EC68" s="204"/>
      <c r="ED68" s="204"/>
      <c r="EE68" s="204"/>
      <c r="EF68" s="204"/>
      <c r="EG68" s="390"/>
      <c r="EH68" s="204"/>
      <c r="EI68" s="204"/>
      <c r="EJ68" s="204"/>
      <c r="EK68" s="204"/>
      <c r="EL68" s="204"/>
      <c r="EM68" s="204"/>
      <c r="EN68" s="204"/>
      <c r="EO68" s="204"/>
      <c r="EP68" s="204"/>
      <c r="EQ68" s="204"/>
      <c r="ER68" s="204"/>
      <c r="ES68" s="390"/>
      <c r="ET68" s="204"/>
      <c r="EU68" s="204"/>
      <c r="EV68" s="204"/>
      <c r="EW68" s="204"/>
      <c r="EX68" s="204"/>
      <c r="EY68" s="204"/>
      <c r="EZ68" s="204"/>
      <c r="FA68" s="204"/>
      <c r="FB68" s="204"/>
      <c r="FC68" s="204"/>
      <c r="FD68" s="204"/>
      <c r="FE68" s="390"/>
      <c r="FF68" s="204"/>
      <c r="FG68" s="204"/>
      <c r="FH68" s="204"/>
      <c r="FI68" s="204"/>
      <c r="FJ68" s="204"/>
      <c r="FK68" s="204"/>
      <c r="FL68" s="204"/>
      <c r="FM68" s="204"/>
      <c r="FN68" s="204"/>
      <c r="FO68" s="204"/>
      <c r="FP68" s="204"/>
      <c r="FQ68" s="390"/>
      <c r="FR68" s="204"/>
      <c r="FS68" s="204"/>
      <c r="FT68" s="204"/>
      <c r="FU68" s="204"/>
      <c r="FV68" s="204"/>
      <c r="FW68" s="204"/>
      <c r="FX68" s="204"/>
      <c r="FY68" s="204"/>
      <c r="FZ68" s="204"/>
      <c r="GA68" s="204"/>
      <c r="GB68" s="204"/>
      <c r="GC68" s="390"/>
      <c r="GD68" s="204"/>
      <c r="GE68" s="204"/>
      <c r="GF68" s="204"/>
      <c r="GG68" s="204"/>
      <c r="GH68" s="204"/>
      <c r="GI68" s="204"/>
      <c r="GJ68" s="204"/>
      <c r="GK68" s="204"/>
      <c r="GL68" s="204"/>
      <c r="GM68" s="204"/>
      <c r="GN68" s="204"/>
      <c r="GO68" s="390"/>
      <c r="GP68" s="204"/>
      <c r="GQ68" s="204"/>
      <c r="GR68" s="204"/>
      <c r="GS68" s="204"/>
      <c r="GT68" s="204"/>
      <c r="GU68" s="204"/>
      <c r="GV68" s="204"/>
      <c r="GW68" s="204"/>
      <c r="GX68" s="204"/>
      <c r="GY68" s="204"/>
      <c r="GZ68" s="204"/>
      <c r="HA68" s="390"/>
      <c r="HB68" s="204"/>
      <c r="HC68" s="204"/>
      <c r="HD68" s="204"/>
      <c r="HE68" s="204"/>
      <c r="HF68" s="204"/>
      <c r="HG68" s="204"/>
      <c r="HH68" s="204"/>
      <c r="HI68" s="204"/>
      <c r="HJ68" s="204"/>
      <c r="HK68" s="204"/>
      <c r="HL68" s="204"/>
      <c r="HM68" s="390"/>
      <c r="HN68" s="204"/>
      <c r="HO68" s="204"/>
      <c r="HP68" s="204"/>
      <c r="HQ68" s="204"/>
      <c r="HR68" s="204"/>
      <c r="HS68" s="204"/>
      <c r="HT68" s="204"/>
      <c r="HU68" s="204"/>
      <c r="HV68" s="204"/>
      <c r="HW68" s="204"/>
      <c r="HX68" s="204"/>
      <c r="HY68" s="390"/>
      <c r="HZ68" s="204"/>
      <c r="IA68" s="204"/>
      <c r="IB68" s="204"/>
      <c r="IC68" s="204"/>
      <c r="ID68" s="204"/>
      <c r="IE68" s="204"/>
      <c r="IF68" s="204"/>
      <c r="IG68" s="204"/>
      <c r="IH68" s="204"/>
      <c r="II68" s="204"/>
      <c r="IJ68" s="204"/>
      <c r="IK68" s="390"/>
      <c r="IL68" s="204"/>
      <c r="IM68" s="204"/>
      <c r="IN68" s="204"/>
      <c r="IO68" s="204"/>
      <c r="IP68" s="204"/>
      <c r="IQ68" s="204"/>
      <c r="IR68" s="204"/>
      <c r="IS68" s="204"/>
      <c r="IT68" s="204"/>
      <c r="IU68" s="204"/>
      <c r="IV68" s="204"/>
      <c r="IW68" s="390"/>
      <c r="IX68" s="204"/>
      <c r="IY68" s="204"/>
      <c r="IZ68" s="204"/>
      <c r="JA68" s="204"/>
      <c r="JB68" s="204"/>
      <c r="JC68" s="204"/>
      <c r="JD68" s="204"/>
      <c r="JE68" s="204"/>
      <c r="JF68" s="204"/>
      <c r="JG68" s="204"/>
      <c r="JH68" s="204"/>
      <c r="JI68" s="390"/>
      <c r="JJ68" s="204"/>
      <c r="JK68" s="204"/>
      <c r="JL68" s="204"/>
      <c r="JM68" s="204"/>
      <c r="JN68" s="204"/>
      <c r="JO68" s="204"/>
      <c r="JP68" s="204"/>
      <c r="JQ68" s="204"/>
      <c r="JR68" s="204"/>
      <c r="JS68" s="204"/>
      <c r="JT68" s="204"/>
      <c r="JU68" s="390"/>
      <c r="JV68" s="204"/>
      <c r="JW68" s="204"/>
      <c r="JX68" s="204"/>
      <c r="JY68" s="204"/>
      <c r="JZ68" s="204"/>
      <c r="KA68" s="204"/>
      <c r="KB68" s="204"/>
      <c r="KC68" s="204"/>
      <c r="KD68" s="204"/>
      <c r="KE68" s="204"/>
      <c r="KF68" s="204"/>
      <c r="KG68" s="390"/>
      <c r="KH68" s="204"/>
      <c r="KI68" s="204"/>
      <c r="KJ68" s="204"/>
      <c r="KK68" s="204"/>
      <c r="KL68" s="204"/>
      <c r="KM68" s="204"/>
      <c r="KN68" s="204"/>
      <c r="KO68" s="204"/>
      <c r="KP68" s="204"/>
      <c r="KQ68" s="204"/>
      <c r="KR68" s="204"/>
      <c r="KS68" s="390"/>
      <c r="KT68" s="204"/>
      <c r="KU68" s="204"/>
      <c r="KV68" s="204"/>
      <c r="KW68" s="204"/>
      <c r="KX68" s="204"/>
      <c r="KY68" s="204"/>
      <c r="KZ68" s="204"/>
      <c r="LA68" s="204"/>
      <c r="LB68" s="204"/>
      <c r="LC68" s="204"/>
      <c r="LD68" s="204"/>
      <c r="LE68" s="390"/>
      <c r="LF68" s="204"/>
      <c r="LG68" s="204"/>
      <c r="LH68" s="204"/>
      <c r="LI68" s="204"/>
      <c r="LJ68" s="204"/>
      <c r="LK68" s="204"/>
      <c r="LL68" s="204"/>
      <c r="LM68" s="204"/>
      <c r="LN68" s="204"/>
      <c r="LO68" s="204"/>
      <c r="LP68" s="204"/>
      <c r="LQ68" s="390"/>
      <c r="LR68" s="204"/>
      <c r="LS68" s="204"/>
      <c r="LT68" s="204"/>
      <c r="LU68" s="204"/>
      <c r="LV68" s="204"/>
      <c r="LW68" s="204"/>
      <c r="LX68" s="204"/>
      <c r="LY68" s="204"/>
      <c r="LZ68" s="204"/>
      <c r="MA68" s="204"/>
      <c r="MB68" s="204"/>
      <c r="MC68" s="390"/>
      <c r="MD68" s="204"/>
      <c r="ME68" s="204"/>
      <c r="MF68" s="204"/>
      <c r="MG68" s="204"/>
      <c r="MH68" s="204"/>
      <c r="MI68" s="204"/>
      <c r="MJ68" s="204"/>
      <c r="MK68" s="204"/>
      <c r="ML68" s="204"/>
      <c r="MM68" s="204"/>
      <c r="MN68" s="204"/>
      <c r="MO68" s="390"/>
      <c r="MP68" s="204"/>
      <c r="MQ68" s="204"/>
      <c r="MR68" s="204"/>
      <c r="MS68" s="204"/>
      <c r="MT68" s="204"/>
      <c r="MU68" s="204"/>
      <c r="MV68" s="204"/>
      <c r="MW68" s="204"/>
      <c r="MX68" s="204"/>
      <c r="MY68" s="204"/>
      <c r="MZ68" s="204"/>
      <c r="NA68" s="390"/>
      <c r="NB68" s="204"/>
      <c r="NC68" s="204"/>
      <c r="ND68" s="204"/>
      <c r="NE68" s="204"/>
      <c r="NF68" s="204"/>
      <c r="NG68" s="204"/>
      <c r="NH68" s="204"/>
      <c r="NI68" s="204"/>
      <c r="NJ68" s="204"/>
      <c r="NK68" s="204"/>
      <c r="NL68" s="204"/>
      <c r="NM68" s="390"/>
      <c r="NN68" s="204"/>
      <c r="NO68" s="204"/>
      <c r="NP68" s="204"/>
      <c r="NQ68" s="204"/>
      <c r="NR68" s="204"/>
      <c r="NS68" s="204"/>
      <c r="NT68" s="204"/>
      <c r="NU68" s="204"/>
      <c r="NV68" s="204"/>
      <c r="NW68" s="204"/>
      <c r="NX68" s="204"/>
      <c r="NY68" s="390"/>
      <c r="NZ68" s="204"/>
      <c r="OA68" s="204"/>
      <c r="OB68" s="204"/>
      <c r="OC68" s="204"/>
      <c r="OD68" s="204"/>
      <c r="OE68" s="204"/>
      <c r="OF68" s="204"/>
      <c r="OG68" s="204"/>
      <c r="OH68" s="204"/>
      <c r="OI68" s="204"/>
      <c r="OJ68" s="204"/>
      <c r="OK68" s="390"/>
      <c r="OL68" s="204"/>
      <c r="OM68" s="204"/>
      <c r="ON68" s="204"/>
      <c r="OO68" s="204"/>
      <c r="OP68" s="204"/>
      <c r="OQ68" s="204"/>
      <c r="OR68" s="204"/>
      <c r="OS68" s="204"/>
      <c r="OT68" s="204"/>
      <c r="OU68" s="204"/>
      <c r="OV68" s="204"/>
      <c r="OW68" s="390"/>
      <c r="OX68" s="204"/>
      <c r="OY68" s="204"/>
      <c r="OZ68" s="204"/>
      <c r="PA68" s="204"/>
      <c r="PB68" s="204"/>
      <c r="PC68" s="204"/>
      <c r="PD68" s="204"/>
      <c r="PE68" s="204"/>
      <c r="PF68" s="204"/>
      <c r="PG68" s="204"/>
      <c r="PH68" s="204"/>
      <c r="PI68" s="390"/>
    </row>
    <row r="69" spans="2:425" hidden="1">
      <c r="D69" s="203"/>
      <c r="E69" s="204"/>
      <c r="F69" s="201">
        <f>F48/基準データ!$E9*100</f>
        <v>0</v>
      </c>
      <c r="G69" s="64">
        <f>ROUND((E66-ROUNDDOWN(E66,0))*10,0)</f>
        <v>5</v>
      </c>
      <c r="H69" s="383"/>
      <c r="I69" s="392"/>
      <c r="J69" s="236"/>
      <c r="K69" s="236"/>
      <c r="L69" s="393"/>
      <c r="M69" s="204"/>
      <c r="N69" s="204"/>
      <c r="O69" s="204"/>
      <c r="P69" s="204"/>
      <c r="Q69" s="204"/>
      <c r="R69" s="204"/>
      <c r="S69" s="204"/>
      <c r="T69" s="204"/>
      <c r="U69" s="204"/>
      <c r="V69" s="204"/>
      <c r="W69" s="204"/>
      <c r="X69" s="204"/>
      <c r="Y69" s="204"/>
      <c r="Z69" s="204"/>
      <c r="AA69" s="204"/>
      <c r="AB69" s="204"/>
      <c r="AC69" s="204"/>
      <c r="AD69" s="204"/>
      <c r="AE69" s="204"/>
      <c r="AF69" s="204"/>
      <c r="AG69" s="204"/>
      <c r="AH69" s="204"/>
      <c r="AI69" s="204"/>
      <c r="AJ69" s="204"/>
      <c r="AK69" s="204"/>
      <c r="AL69" s="204"/>
      <c r="AM69" s="204"/>
      <c r="AN69" s="204"/>
      <c r="AO69" s="204"/>
      <c r="AP69" s="204"/>
      <c r="AQ69" s="204"/>
      <c r="AR69" s="204"/>
      <c r="AS69" s="204"/>
      <c r="AT69" s="204"/>
      <c r="AU69" s="204"/>
      <c r="AV69" s="204"/>
      <c r="AW69" s="204"/>
      <c r="AX69" s="204"/>
      <c r="AY69" s="204"/>
      <c r="AZ69" s="204"/>
      <c r="BA69" s="390"/>
      <c r="BB69" s="204"/>
      <c r="BC69" s="204"/>
      <c r="BD69" s="204"/>
      <c r="BE69" s="204"/>
      <c r="BF69" s="204"/>
      <c r="BG69" s="204"/>
      <c r="BH69" s="204"/>
      <c r="BI69" s="204"/>
      <c r="BJ69" s="204"/>
      <c r="BK69" s="204"/>
      <c r="BL69" s="204"/>
      <c r="BM69" s="390"/>
      <c r="BN69" s="204"/>
      <c r="BO69" s="204"/>
      <c r="BP69" s="204"/>
      <c r="BQ69" s="204"/>
      <c r="BR69" s="204"/>
      <c r="BS69" s="204"/>
      <c r="BT69" s="204"/>
      <c r="BU69" s="204"/>
      <c r="BV69" s="204"/>
      <c r="BW69" s="204"/>
      <c r="BX69" s="204"/>
      <c r="BY69" s="390"/>
      <c r="BZ69" s="204"/>
      <c r="CA69" s="204"/>
      <c r="CB69" s="204"/>
      <c r="CC69" s="204"/>
      <c r="CD69" s="204"/>
      <c r="CE69" s="204"/>
      <c r="CF69" s="204"/>
      <c r="CG69" s="204"/>
      <c r="CH69" s="204"/>
      <c r="CI69" s="204"/>
      <c r="CJ69" s="204"/>
      <c r="CK69" s="390"/>
      <c r="CL69" s="204"/>
      <c r="CM69" s="204"/>
      <c r="CN69" s="204"/>
      <c r="CO69" s="204"/>
      <c r="CP69" s="204"/>
      <c r="CQ69" s="204"/>
      <c r="CR69" s="204"/>
      <c r="CS69" s="204"/>
      <c r="CT69" s="204"/>
      <c r="CU69" s="204"/>
      <c r="CV69" s="204"/>
      <c r="CW69" s="390"/>
      <c r="CX69" s="204"/>
      <c r="CY69" s="204"/>
      <c r="CZ69" s="204"/>
      <c r="DA69" s="204"/>
      <c r="DB69" s="204"/>
      <c r="DC69" s="204"/>
      <c r="DD69" s="204"/>
      <c r="DE69" s="204"/>
      <c r="DF69" s="204"/>
      <c r="DG69" s="204"/>
      <c r="DH69" s="204"/>
      <c r="DI69" s="390"/>
      <c r="DJ69" s="204"/>
      <c r="DK69" s="204"/>
      <c r="DL69" s="204"/>
      <c r="DM69" s="204"/>
      <c r="DN69" s="204"/>
      <c r="DO69" s="204"/>
      <c r="DP69" s="204"/>
      <c r="DQ69" s="204"/>
      <c r="DR69" s="204"/>
      <c r="DS69" s="204"/>
      <c r="DT69" s="204"/>
      <c r="DU69" s="390"/>
      <c r="DV69" s="204"/>
      <c r="DW69" s="204"/>
      <c r="DX69" s="204"/>
      <c r="DY69" s="204"/>
      <c r="DZ69" s="204"/>
      <c r="EA69" s="204"/>
      <c r="EB69" s="204"/>
      <c r="EC69" s="204"/>
      <c r="ED69" s="204"/>
      <c r="EE69" s="204"/>
      <c r="EF69" s="204"/>
      <c r="EG69" s="390"/>
      <c r="EH69" s="204"/>
      <c r="EI69" s="204"/>
      <c r="EJ69" s="204"/>
      <c r="EK69" s="204"/>
      <c r="EL69" s="204"/>
      <c r="EM69" s="204"/>
      <c r="EN69" s="204"/>
      <c r="EO69" s="204"/>
      <c r="EP69" s="204"/>
      <c r="EQ69" s="204"/>
      <c r="ER69" s="204"/>
      <c r="ES69" s="390"/>
      <c r="ET69" s="204"/>
      <c r="EU69" s="204"/>
      <c r="EV69" s="204"/>
      <c r="EW69" s="204"/>
      <c r="EX69" s="204"/>
      <c r="EY69" s="204"/>
      <c r="EZ69" s="204"/>
      <c r="FA69" s="204"/>
      <c r="FB69" s="204"/>
      <c r="FC69" s="204"/>
      <c r="FD69" s="204"/>
      <c r="FE69" s="390"/>
      <c r="FF69" s="204"/>
      <c r="FG69" s="204"/>
      <c r="FH69" s="204"/>
      <c r="FI69" s="204"/>
      <c r="FJ69" s="204"/>
      <c r="FK69" s="204"/>
      <c r="FL69" s="204"/>
      <c r="FM69" s="204"/>
      <c r="FN69" s="204"/>
      <c r="FO69" s="204"/>
      <c r="FP69" s="204"/>
      <c r="FQ69" s="390"/>
      <c r="FR69" s="204"/>
      <c r="FS69" s="204"/>
      <c r="FT69" s="204"/>
      <c r="FU69" s="204"/>
      <c r="FV69" s="204"/>
      <c r="FW69" s="204"/>
      <c r="FX69" s="204"/>
      <c r="FY69" s="204"/>
      <c r="FZ69" s="204"/>
      <c r="GA69" s="204"/>
      <c r="GB69" s="204"/>
      <c r="GC69" s="390"/>
      <c r="GD69" s="204"/>
      <c r="GE69" s="204"/>
      <c r="GF69" s="204"/>
      <c r="GG69" s="204"/>
      <c r="GH69" s="204"/>
      <c r="GI69" s="204"/>
      <c r="GJ69" s="204"/>
      <c r="GK69" s="204"/>
      <c r="GL69" s="204"/>
      <c r="GM69" s="204"/>
      <c r="GN69" s="204"/>
      <c r="GO69" s="390"/>
      <c r="GP69" s="204"/>
      <c r="GQ69" s="204"/>
      <c r="GR69" s="204"/>
      <c r="GS69" s="204"/>
      <c r="GT69" s="204"/>
      <c r="GU69" s="204"/>
      <c r="GV69" s="204"/>
      <c r="GW69" s="204"/>
      <c r="GX69" s="204"/>
      <c r="GY69" s="204"/>
      <c r="GZ69" s="204"/>
      <c r="HA69" s="390"/>
      <c r="HB69" s="204"/>
      <c r="HC69" s="204"/>
      <c r="HD69" s="204"/>
      <c r="HE69" s="204"/>
      <c r="HF69" s="204"/>
      <c r="HG69" s="204"/>
      <c r="HH69" s="204"/>
      <c r="HI69" s="204"/>
      <c r="HJ69" s="204"/>
      <c r="HK69" s="204"/>
      <c r="HL69" s="204"/>
      <c r="HM69" s="390"/>
      <c r="HN69" s="204"/>
      <c r="HO69" s="204"/>
      <c r="HP69" s="204"/>
      <c r="HQ69" s="204"/>
      <c r="HR69" s="204"/>
      <c r="HS69" s="204"/>
      <c r="HT69" s="204"/>
      <c r="HU69" s="204"/>
      <c r="HV69" s="204"/>
      <c r="HW69" s="204"/>
      <c r="HX69" s="204"/>
      <c r="HY69" s="390"/>
      <c r="HZ69" s="204"/>
      <c r="IA69" s="204"/>
      <c r="IB69" s="204"/>
      <c r="IC69" s="204"/>
      <c r="ID69" s="204"/>
      <c r="IE69" s="204"/>
      <c r="IF69" s="204"/>
      <c r="IG69" s="204"/>
      <c r="IH69" s="204"/>
      <c r="II69" s="204"/>
      <c r="IJ69" s="204"/>
      <c r="IK69" s="390"/>
      <c r="IL69" s="204"/>
      <c r="IM69" s="204"/>
      <c r="IN69" s="204"/>
      <c r="IO69" s="204"/>
      <c r="IP69" s="204"/>
      <c r="IQ69" s="204"/>
      <c r="IR69" s="204"/>
      <c r="IS69" s="204"/>
      <c r="IT69" s="204"/>
      <c r="IU69" s="204"/>
      <c r="IV69" s="204"/>
      <c r="IW69" s="390"/>
      <c r="IX69" s="204"/>
      <c r="IY69" s="204"/>
      <c r="IZ69" s="204"/>
      <c r="JA69" s="204"/>
      <c r="JB69" s="204"/>
      <c r="JC69" s="204"/>
      <c r="JD69" s="204"/>
      <c r="JE69" s="204"/>
      <c r="JF69" s="204"/>
      <c r="JG69" s="204"/>
      <c r="JH69" s="204"/>
      <c r="JI69" s="390"/>
      <c r="JJ69" s="204"/>
      <c r="JK69" s="204"/>
      <c r="JL69" s="204"/>
      <c r="JM69" s="204"/>
      <c r="JN69" s="204"/>
      <c r="JO69" s="204"/>
      <c r="JP69" s="204"/>
      <c r="JQ69" s="204"/>
      <c r="JR69" s="204"/>
      <c r="JS69" s="204"/>
      <c r="JT69" s="204"/>
      <c r="JU69" s="390"/>
      <c r="JV69" s="204"/>
      <c r="JW69" s="204"/>
      <c r="JX69" s="204"/>
      <c r="JY69" s="204"/>
      <c r="JZ69" s="204"/>
      <c r="KA69" s="204"/>
      <c r="KB69" s="204"/>
      <c r="KC69" s="204"/>
      <c r="KD69" s="204"/>
      <c r="KE69" s="204"/>
      <c r="KF69" s="204"/>
      <c r="KG69" s="390"/>
      <c r="KH69" s="204"/>
      <c r="KI69" s="204"/>
      <c r="KJ69" s="204"/>
      <c r="KK69" s="204"/>
      <c r="KL69" s="204"/>
      <c r="KM69" s="204"/>
      <c r="KN69" s="204"/>
      <c r="KO69" s="204"/>
      <c r="KP69" s="204"/>
      <c r="KQ69" s="204"/>
      <c r="KR69" s="204"/>
      <c r="KS69" s="390"/>
      <c r="KT69" s="204"/>
      <c r="KU69" s="204"/>
      <c r="KV69" s="204"/>
      <c r="KW69" s="204"/>
      <c r="KX69" s="204"/>
      <c r="KY69" s="204"/>
      <c r="KZ69" s="204"/>
      <c r="LA69" s="204"/>
      <c r="LB69" s="204"/>
      <c r="LC69" s="204"/>
      <c r="LD69" s="204"/>
      <c r="LE69" s="390"/>
      <c r="LF69" s="204"/>
      <c r="LG69" s="204"/>
      <c r="LH69" s="204"/>
      <c r="LI69" s="204"/>
      <c r="LJ69" s="204"/>
      <c r="LK69" s="204"/>
      <c r="LL69" s="204"/>
      <c r="LM69" s="204"/>
      <c r="LN69" s="204"/>
      <c r="LO69" s="204"/>
      <c r="LP69" s="204"/>
      <c r="LQ69" s="390"/>
      <c r="LR69" s="204"/>
      <c r="LS69" s="204"/>
      <c r="LT69" s="204"/>
      <c r="LU69" s="204"/>
      <c r="LV69" s="204"/>
      <c r="LW69" s="204"/>
      <c r="LX69" s="204"/>
      <c r="LY69" s="204"/>
      <c r="LZ69" s="204"/>
      <c r="MA69" s="204"/>
      <c r="MB69" s="204"/>
      <c r="MC69" s="390"/>
      <c r="MD69" s="204"/>
      <c r="ME69" s="204"/>
      <c r="MF69" s="204"/>
      <c r="MG69" s="204"/>
      <c r="MH69" s="204"/>
      <c r="MI69" s="204"/>
      <c r="MJ69" s="204"/>
      <c r="MK69" s="204"/>
      <c r="ML69" s="204"/>
      <c r="MM69" s="204"/>
      <c r="MN69" s="204"/>
      <c r="MO69" s="390"/>
      <c r="MP69" s="204"/>
      <c r="MQ69" s="204"/>
      <c r="MR69" s="204"/>
      <c r="MS69" s="204"/>
      <c r="MT69" s="204"/>
      <c r="MU69" s="204"/>
      <c r="MV69" s="204"/>
      <c r="MW69" s="204"/>
      <c r="MX69" s="204"/>
      <c r="MY69" s="204"/>
      <c r="MZ69" s="204"/>
      <c r="NA69" s="390"/>
      <c r="NB69" s="204"/>
      <c r="NC69" s="204"/>
      <c r="ND69" s="204"/>
      <c r="NE69" s="204"/>
      <c r="NF69" s="204"/>
      <c r="NG69" s="204"/>
      <c r="NH69" s="204"/>
      <c r="NI69" s="204"/>
      <c r="NJ69" s="204"/>
      <c r="NK69" s="204"/>
      <c r="NL69" s="204"/>
      <c r="NM69" s="390"/>
      <c r="NN69" s="204"/>
      <c r="NO69" s="204"/>
      <c r="NP69" s="204"/>
      <c r="NQ69" s="204"/>
      <c r="NR69" s="204"/>
      <c r="NS69" s="204"/>
      <c r="NT69" s="204"/>
      <c r="NU69" s="204"/>
      <c r="NV69" s="204"/>
      <c r="NW69" s="204"/>
      <c r="NX69" s="204"/>
      <c r="NY69" s="390"/>
      <c r="NZ69" s="204"/>
      <c r="OA69" s="204"/>
      <c r="OB69" s="204"/>
      <c r="OC69" s="204"/>
      <c r="OD69" s="204"/>
      <c r="OE69" s="204"/>
      <c r="OF69" s="204"/>
      <c r="OG69" s="204"/>
      <c r="OH69" s="204"/>
      <c r="OI69" s="204"/>
      <c r="OJ69" s="204"/>
      <c r="OK69" s="390"/>
      <c r="OL69" s="204"/>
      <c r="OM69" s="204"/>
      <c r="ON69" s="204"/>
      <c r="OO69" s="204"/>
      <c r="OP69" s="204"/>
      <c r="OQ69" s="204"/>
      <c r="OR69" s="204"/>
      <c r="OS69" s="204"/>
      <c r="OT69" s="204"/>
      <c r="OU69" s="204"/>
      <c r="OV69" s="204"/>
      <c r="OW69" s="390"/>
      <c r="OX69" s="204"/>
      <c r="OY69" s="204"/>
      <c r="OZ69" s="204"/>
      <c r="PA69" s="204"/>
      <c r="PB69" s="204"/>
      <c r="PC69" s="204"/>
      <c r="PD69" s="204"/>
      <c r="PE69" s="204"/>
      <c r="PF69" s="204"/>
      <c r="PG69" s="204"/>
      <c r="PH69" s="204"/>
      <c r="PI69" s="390"/>
    </row>
    <row r="70" spans="2:425" hidden="1">
      <c r="B70" s="59"/>
      <c r="C70" s="59"/>
      <c r="D70" s="205"/>
      <c r="E70" s="206"/>
      <c r="F70" s="201">
        <f>F49/基準データ!$E10*100</f>
        <v>0</v>
      </c>
      <c r="G70" s="64">
        <f>ROUND((E67-ROUNDDOWN(E67,0))*10,0)</f>
        <v>0</v>
      </c>
      <c r="H70" s="110"/>
      <c r="I70" s="207"/>
      <c r="J70" s="208"/>
      <c r="K70" s="208"/>
      <c r="L70" s="209"/>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K70" s="206"/>
      <c r="AL70" s="206"/>
      <c r="AM70" s="206"/>
      <c r="AN70" s="206"/>
      <c r="AO70" s="206"/>
      <c r="AP70" s="206"/>
      <c r="AQ70" s="206"/>
      <c r="AR70" s="206"/>
      <c r="AS70" s="206"/>
      <c r="AT70" s="206"/>
      <c r="AU70" s="206"/>
      <c r="AV70" s="206"/>
      <c r="AW70" s="206"/>
      <c r="AX70" s="206"/>
      <c r="AY70" s="206"/>
      <c r="AZ70" s="206"/>
      <c r="BA70" s="390"/>
      <c r="BB70" s="206"/>
      <c r="BC70" s="206"/>
      <c r="BD70" s="206"/>
      <c r="BE70" s="206"/>
      <c r="BF70" s="206"/>
      <c r="BG70" s="206"/>
      <c r="BH70" s="206"/>
      <c r="BI70" s="206"/>
      <c r="BJ70" s="206"/>
      <c r="BK70" s="206"/>
      <c r="BL70" s="206"/>
      <c r="BM70" s="390"/>
      <c r="BN70" s="206"/>
      <c r="BO70" s="206"/>
      <c r="BP70" s="206"/>
      <c r="BQ70" s="206"/>
      <c r="BR70" s="206"/>
      <c r="BS70" s="206"/>
      <c r="BT70" s="206"/>
      <c r="BU70" s="206"/>
      <c r="BV70" s="206"/>
      <c r="BW70" s="206"/>
      <c r="BX70" s="206"/>
      <c r="BY70" s="390"/>
      <c r="BZ70" s="206"/>
      <c r="CA70" s="206"/>
      <c r="CB70" s="206"/>
      <c r="CC70" s="206"/>
      <c r="CD70" s="206"/>
      <c r="CE70" s="206"/>
      <c r="CF70" s="206"/>
      <c r="CG70" s="206"/>
      <c r="CH70" s="206"/>
      <c r="CI70" s="206"/>
      <c r="CJ70" s="206"/>
      <c r="CK70" s="390"/>
      <c r="CL70" s="206"/>
      <c r="CM70" s="206"/>
      <c r="CN70" s="206"/>
      <c r="CO70" s="206"/>
      <c r="CP70" s="206"/>
      <c r="CQ70" s="206"/>
      <c r="CR70" s="206"/>
      <c r="CS70" s="206"/>
      <c r="CT70" s="206"/>
      <c r="CU70" s="206"/>
      <c r="CV70" s="206"/>
      <c r="CW70" s="390"/>
      <c r="CX70" s="206"/>
      <c r="CY70" s="206"/>
      <c r="CZ70" s="206"/>
      <c r="DA70" s="206"/>
      <c r="DB70" s="206"/>
      <c r="DC70" s="206"/>
      <c r="DD70" s="206"/>
      <c r="DE70" s="206"/>
      <c r="DF70" s="206"/>
      <c r="DG70" s="206"/>
      <c r="DH70" s="206"/>
      <c r="DI70" s="390"/>
      <c r="DJ70" s="206"/>
      <c r="DK70" s="206"/>
      <c r="DL70" s="206"/>
      <c r="DM70" s="206"/>
      <c r="DN70" s="206"/>
      <c r="DO70" s="206"/>
      <c r="DP70" s="206"/>
      <c r="DQ70" s="206"/>
      <c r="DR70" s="206"/>
      <c r="DS70" s="206"/>
      <c r="DT70" s="206"/>
      <c r="DU70" s="390"/>
      <c r="DV70" s="206"/>
      <c r="DW70" s="206"/>
      <c r="DX70" s="206"/>
      <c r="DY70" s="206"/>
      <c r="DZ70" s="206"/>
      <c r="EA70" s="206"/>
      <c r="EB70" s="206"/>
      <c r="EC70" s="206"/>
      <c r="ED70" s="206"/>
      <c r="EE70" s="206"/>
      <c r="EF70" s="206"/>
      <c r="EG70" s="390"/>
      <c r="EH70" s="206"/>
      <c r="EI70" s="206"/>
      <c r="EJ70" s="206"/>
      <c r="EK70" s="206"/>
      <c r="EL70" s="206"/>
      <c r="EM70" s="206"/>
      <c r="EN70" s="206"/>
      <c r="EO70" s="206"/>
      <c r="EP70" s="206"/>
      <c r="EQ70" s="206"/>
      <c r="ER70" s="206"/>
      <c r="ES70" s="390"/>
      <c r="ET70" s="206"/>
      <c r="EU70" s="206"/>
      <c r="EV70" s="206"/>
      <c r="EW70" s="206"/>
      <c r="EX70" s="206"/>
      <c r="EY70" s="206"/>
      <c r="EZ70" s="206"/>
      <c r="FA70" s="206"/>
      <c r="FB70" s="206"/>
      <c r="FC70" s="206"/>
      <c r="FD70" s="206"/>
      <c r="FE70" s="390"/>
      <c r="FF70" s="206"/>
      <c r="FG70" s="206"/>
      <c r="FH70" s="206"/>
      <c r="FI70" s="206"/>
      <c r="FJ70" s="206"/>
      <c r="FK70" s="206"/>
      <c r="FL70" s="206"/>
      <c r="FM70" s="206"/>
      <c r="FN70" s="206"/>
      <c r="FO70" s="206"/>
      <c r="FP70" s="206"/>
      <c r="FQ70" s="390"/>
      <c r="FR70" s="206"/>
      <c r="FS70" s="206"/>
      <c r="FT70" s="206"/>
      <c r="FU70" s="206"/>
      <c r="FV70" s="206"/>
      <c r="FW70" s="206"/>
      <c r="FX70" s="206"/>
      <c r="FY70" s="206"/>
      <c r="FZ70" s="206"/>
      <c r="GA70" s="206"/>
      <c r="GB70" s="206"/>
      <c r="GC70" s="390"/>
      <c r="GD70" s="206"/>
      <c r="GE70" s="206"/>
      <c r="GF70" s="206"/>
      <c r="GG70" s="206"/>
      <c r="GH70" s="206"/>
      <c r="GI70" s="206"/>
      <c r="GJ70" s="206"/>
      <c r="GK70" s="206"/>
      <c r="GL70" s="206"/>
      <c r="GM70" s="206"/>
      <c r="GN70" s="206"/>
      <c r="GO70" s="390"/>
      <c r="GP70" s="206"/>
      <c r="GQ70" s="206"/>
      <c r="GR70" s="206"/>
      <c r="GS70" s="206"/>
      <c r="GT70" s="206"/>
      <c r="GU70" s="206"/>
      <c r="GV70" s="206"/>
      <c r="GW70" s="206"/>
      <c r="GX70" s="206"/>
      <c r="GY70" s="206"/>
      <c r="GZ70" s="206"/>
      <c r="HA70" s="390"/>
      <c r="HB70" s="206"/>
      <c r="HC70" s="206"/>
      <c r="HD70" s="206"/>
      <c r="HE70" s="206"/>
      <c r="HF70" s="206"/>
      <c r="HG70" s="206"/>
      <c r="HH70" s="206"/>
      <c r="HI70" s="206"/>
      <c r="HJ70" s="206"/>
      <c r="HK70" s="206"/>
      <c r="HL70" s="206"/>
      <c r="HM70" s="390"/>
      <c r="HN70" s="206"/>
      <c r="HO70" s="206"/>
      <c r="HP70" s="206"/>
      <c r="HQ70" s="206"/>
      <c r="HR70" s="206"/>
      <c r="HS70" s="206"/>
      <c r="HT70" s="206"/>
      <c r="HU70" s="206"/>
      <c r="HV70" s="206"/>
      <c r="HW70" s="206"/>
      <c r="HX70" s="206"/>
      <c r="HY70" s="390"/>
      <c r="HZ70" s="206"/>
      <c r="IA70" s="206"/>
      <c r="IB70" s="206"/>
      <c r="IC70" s="206"/>
      <c r="ID70" s="206"/>
      <c r="IE70" s="206"/>
      <c r="IF70" s="206"/>
      <c r="IG70" s="206"/>
      <c r="IH70" s="206"/>
      <c r="II70" s="206"/>
      <c r="IJ70" s="206"/>
      <c r="IK70" s="390"/>
      <c r="IL70" s="206"/>
      <c r="IM70" s="206"/>
      <c r="IN70" s="206"/>
      <c r="IO70" s="206"/>
      <c r="IP70" s="206"/>
      <c r="IQ70" s="206"/>
      <c r="IR70" s="206"/>
      <c r="IS70" s="206"/>
      <c r="IT70" s="206"/>
      <c r="IU70" s="206"/>
      <c r="IV70" s="206"/>
      <c r="IW70" s="390"/>
      <c r="IX70" s="206"/>
      <c r="IY70" s="206"/>
      <c r="IZ70" s="206"/>
      <c r="JA70" s="206"/>
      <c r="JB70" s="206"/>
      <c r="JC70" s="206"/>
      <c r="JD70" s="206"/>
      <c r="JE70" s="206"/>
      <c r="JF70" s="206"/>
      <c r="JG70" s="206"/>
      <c r="JH70" s="206"/>
      <c r="JI70" s="390"/>
      <c r="JJ70" s="206"/>
      <c r="JK70" s="206"/>
      <c r="JL70" s="206"/>
      <c r="JM70" s="206"/>
      <c r="JN70" s="206"/>
      <c r="JO70" s="206"/>
      <c r="JP70" s="206"/>
      <c r="JQ70" s="206"/>
      <c r="JR70" s="206"/>
      <c r="JS70" s="206"/>
      <c r="JT70" s="206"/>
      <c r="JU70" s="390"/>
      <c r="JV70" s="206"/>
      <c r="JW70" s="206"/>
      <c r="JX70" s="206"/>
      <c r="JY70" s="206"/>
      <c r="JZ70" s="206"/>
      <c r="KA70" s="206"/>
      <c r="KB70" s="206"/>
      <c r="KC70" s="206"/>
      <c r="KD70" s="206"/>
      <c r="KE70" s="206"/>
      <c r="KF70" s="206"/>
      <c r="KG70" s="390"/>
      <c r="KH70" s="206"/>
      <c r="KI70" s="206"/>
      <c r="KJ70" s="206"/>
      <c r="KK70" s="206"/>
      <c r="KL70" s="206"/>
      <c r="KM70" s="206"/>
      <c r="KN70" s="206"/>
      <c r="KO70" s="206"/>
      <c r="KP70" s="206"/>
      <c r="KQ70" s="206"/>
      <c r="KR70" s="206"/>
      <c r="KS70" s="390"/>
      <c r="KT70" s="206"/>
      <c r="KU70" s="206"/>
      <c r="KV70" s="206"/>
      <c r="KW70" s="206"/>
      <c r="KX70" s="206"/>
      <c r="KY70" s="206"/>
      <c r="KZ70" s="206"/>
      <c r="LA70" s="206"/>
      <c r="LB70" s="206"/>
      <c r="LC70" s="206"/>
      <c r="LD70" s="206"/>
      <c r="LE70" s="390"/>
      <c r="LF70" s="206"/>
      <c r="LG70" s="206"/>
      <c r="LH70" s="206"/>
      <c r="LI70" s="206"/>
      <c r="LJ70" s="206"/>
      <c r="LK70" s="206"/>
      <c r="LL70" s="206"/>
      <c r="LM70" s="206"/>
      <c r="LN70" s="206"/>
      <c r="LO70" s="206"/>
      <c r="LP70" s="206"/>
      <c r="LQ70" s="390"/>
      <c r="LR70" s="206"/>
      <c r="LS70" s="206"/>
      <c r="LT70" s="206"/>
      <c r="LU70" s="206"/>
      <c r="LV70" s="206"/>
      <c r="LW70" s="206"/>
      <c r="LX70" s="206"/>
      <c r="LY70" s="206"/>
      <c r="LZ70" s="206"/>
      <c r="MA70" s="206"/>
      <c r="MB70" s="206"/>
      <c r="MC70" s="390"/>
      <c r="MD70" s="206"/>
      <c r="ME70" s="206"/>
      <c r="MF70" s="206"/>
      <c r="MG70" s="206"/>
      <c r="MH70" s="206"/>
      <c r="MI70" s="206"/>
      <c r="MJ70" s="206"/>
      <c r="MK70" s="206"/>
      <c r="ML70" s="206"/>
      <c r="MM70" s="206"/>
      <c r="MN70" s="206"/>
      <c r="MO70" s="390"/>
      <c r="MP70" s="206"/>
      <c r="MQ70" s="206"/>
      <c r="MR70" s="206"/>
      <c r="MS70" s="206"/>
      <c r="MT70" s="206"/>
      <c r="MU70" s="206"/>
      <c r="MV70" s="206"/>
      <c r="MW70" s="206"/>
      <c r="MX70" s="206"/>
      <c r="MY70" s="206"/>
      <c r="MZ70" s="206"/>
      <c r="NA70" s="390"/>
      <c r="NB70" s="206"/>
      <c r="NC70" s="206"/>
      <c r="ND70" s="206"/>
      <c r="NE70" s="206"/>
      <c r="NF70" s="206"/>
      <c r="NG70" s="206"/>
      <c r="NH70" s="206"/>
      <c r="NI70" s="206"/>
      <c r="NJ70" s="206"/>
      <c r="NK70" s="206"/>
      <c r="NL70" s="206"/>
      <c r="NM70" s="390"/>
      <c r="NN70" s="206"/>
      <c r="NO70" s="206"/>
      <c r="NP70" s="206"/>
      <c r="NQ70" s="206"/>
      <c r="NR70" s="206"/>
      <c r="NS70" s="206"/>
      <c r="NT70" s="206"/>
      <c r="NU70" s="206"/>
      <c r="NV70" s="206"/>
      <c r="NW70" s="206"/>
      <c r="NX70" s="206"/>
      <c r="NY70" s="390"/>
      <c r="NZ70" s="206"/>
      <c r="OA70" s="206"/>
      <c r="OB70" s="206"/>
      <c r="OC70" s="206"/>
      <c r="OD70" s="206"/>
      <c r="OE70" s="206"/>
      <c r="OF70" s="206"/>
      <c r="OG70" s="206"/>
      <c r="OH70" s="206"/>
      <c r="OI70" s="206"/>
      <c r="OJ70" s="206"/>
      <c r="OK70" s="390"/>
      <c r="OL70" s="206"/>
      <c r="OM70" s="206"/>
      <c r="ON70" s="206"/>
      <c r="OO70" s="206"/>
      <c r="OP70" s="206"/>
      <c r="OQ70" s="206"/>
      <c r="OR70" s="206"/>
      <c r="OS70" s="206"/>
      <c r="OT70" s="206"/>
      <c r="OU70" s="206"/>
      <c r="OV70" s="206"/>
      <c r="OW70" s="390"/>
      <c r="OX70" s="206"/>
      <c r="OY70" s="206"/>
      <c r="OZ70" s="206"/>
      <c r="PA70" s="206"/>
      <c r="PB70" s="206"/>
      <c r="PC70" s="206"/>
      <c r="PD70" s="206"/>
      <c r="PE70" s="206"/>
      <c r="PF70" s="206"/>
      <c r="PG70" s="206"/>
      <c r="PH70" s="206"/>
      <c r="PI70" s="390"/>
    </row>
    <row r="71" spans="2:425">
      <c r="B71" s="210" t="s">
        <v>146</v>
      </c>
      <c r="C71" s="211"/>
      <c r="D71" s="200" t="s">
        <v>145</v>
      </c>
      <c r="E71" s="201">
        <v>93.2</v>
      </c>
      <c r="F71" s="201"/>
      <c r="G71" s="201"/>
      <c r="H71" s="201"/>
      <c r="I71" s="201"/>
      <c r="J71" s="201"/>
      <c r="K71" s="201"/>
      <c r="L71" s="201"/>
      <c r="M71" s="201"/>
      <c r="N71" s="201"/>
      <c r="O71" s="201"/>
      <c r="P71" s="201"/>
      <c r="Q71" s="201"/>
      <c r="R71" s="201">
        <f t="shared" ref="R71:CC73" si="595">ROUND(R44/F44*100,1)</f>
        <v>79</v>
      </c>
      <c r="S71" s="201">
        <f t="shared" si="595"/>
        <v>68</v>
      </c>
      <c r="T71" s="201">
        <f t="shared" si="595"/>
        <v>153.4</v>
      </c>
      <c r="U71" s="201">
        <f t="shared" si="595"/>
        <v>104</v>
      </c>
      <c r="V71" s="201">
        <f t="shared" si="595"/>
        <v>52.9</v>
      </c>
      <c r="W71" s="201">
        <f t="shared" si="595"/>
        <v>68.900000000000006</v>
      </c>
      <c r="X71" s="201">
        <f t="shared" si="595"/>
        <v>163.6</v>
      </c>
      <c r="Y71" s="201">
        <f t="shared" si="595"/>
        <v>117.3</v>
      </c>
      <c r="Z71" s="201">
        <f t="shared" si="595"/>
        <v>86.4</v>
      </c>
      <c r="AA71" s="201">
        <f t="shared" si="595"/>
        <v>81.900000000000006</v>
      </c>
      <c r="AB71" s="201">
        <f t="shared" si="595"/>
        <v>191.1</v>
      </c>
      <c r="AC71" s="201">
        <f t="shared" si="595"/>
        <v>124.6</v>
      </c>
      <c r="AD71" s="201">
        <f t="shared" si="595"/>
        <v>156.1</v>
      </c>
      <c r="AE71" s="201">
        <f t="shared" si="595"/>
        <v>142.30000000000001</v>
      </c>
      <c r="AF71" s="201">
        <f t="shared" si="595"/>
        <v>108.1</v>
      </c>
      <c r="AG71" s="201">
        <f t="shared" si="595"/>
        <v>113.5</v>
      </c>
      <c r="AH71" s="201">
        <f t="shared" si="595"/>
        <v>148.6</v>
      </c>
      <c r="AI71" s="201">
        <f t="shared" si="595"/>
        <v>82.3</v>
      </c>
      <c r="AJ71" s="201">
        <f t="shared" si="595"/>
        <v>78</v>
      </c>
      <c r="AK71" s="201">
        <f t="shared" si="595"/>
        <v>137.1</v>
      </c>
      <c r="AL71" s="201">
        <f t="shared" si="595"/>
        <v>126.7</v>
      </c>
      <c r="AM71" s="201">
        <f t="shared" si="595"/>
        <v>111.1</v>
      </c>
      <c r="AN71" s="201">
        <f t="shared" si="595"/>
        <v>118.6</v>
      </c>
      <c r="AO71" s="201">
        <f t="shared" si="595"/>
        <v>112.4</v>
      </c>
      <c r="AP71" s="201">
        <f t="shared" si="595"/>
        <v>111.7</v>
      </c>
      <c r="AQ71" s="201">
        <f t="shared" si="595"/>
        <v>57.1</v>
      </c>
      <c r="AR71" s="201">
        <f t="shared" si="595"/>
        <v>111.5</v>
      </c>
      <c r="AS71" s="201">
        <f t="shared" si="595"/>
        <v>93.8</v>
      </c>
      <c r="AT71" s="201">
        <f t="shared" si="595"/>
        <v>103</v>
      </c>
      <c r="AU71" s="201">
        <f t="shared" si="595"/>
        <v>274.10000000000002</v>
      </c>
      <c r="AV71" s="201">
        <f t="shared" si="595"/>
        <v>124.8</v>
      </c>
      <c r="AW71" s="201">
        <f t="shared" si="595"/>
        <v>79.3</v>
      </c>
      <c r="AX71" s="201">
        <f t="shared" si="595"/>
        <v>96.2</v>
      </c>
      <c r="AY71" s="201">
        <f t="shared" si="595"/>
        <v>142.4</v>
      </c>
      <c r="AZ71" s="389">
        <f t="shared" si="595"/>
        <v>105</v>
      </c>
      <c r="BA71" s="390">
        <f t="shared" si="595"/>
        <v>132.19999999999999</v>
      </c>
      <c r="BB71" s="201">
        <f t="shared" si="595"/>
        <v>105.5</v>
      </c>
      <c r="BC71" s="201">
        <f t="shared" si="595"/>
        <v>196.8</v>
      </c>
      <c r="BD71" s="201">
        <f t="shared" si="595"/>
        <v>130.30000000000001</v>
      </c>
      <c r="BE71" s="201">
        <f t="shared" si="595"/>
        <v>126.5</v>
      </c>
      <c r="BF71" s="201">
        <f t="shared" si="595"/>
        <v>130.9</v>
      </c>
      <c r="BG71" s="201">
        <f t="shared" si="595"/>
        <v>83.1</v>
      </c>
      <c r="BH71" s="201">
        <f t="shared" si="595"/>
        <v>92.7</v>
      </c>
      <c r="BI71" s="201">
        <f t="shared" si="595"/>
        <v>0</v>
      </c>
      <c r="BJ71" s="201">
        <f t="shared" si="595"/>
        <v>0</v>
      </c>
      <c r="BK71" s="201">
        <f t="shared" si="595"/>
        <v>0</v>
      </c>
      <c r="BL71" s="389">
        <f t="shared" si="595"/>
        <v>0</v>
      </c>
      <c r="BM71" s="390">
        <f t="shared" si="595"/>
        <v>0</v>
      </c>
      <c r="BN71" s="201">
        <f t="shared" si="595"/>
        <v>0</v>
      </c>
      <c r="BO71" s="201">
        <f t="shared" si="595"/>
        <v>0</v>
      </c>
      <c r="BP71" s="201">
        <f t="shared" si="595"/>
        <v>0</v>
      </c>
      <c r="BQ71" s="201">
        <f t="shared" si="595"/>
        <v>0</v>
      </c>
      <c r="BR71" s="201">
        <f t="shared" si="595"/>
        <v>0</v>
      </c>
      <c r="BS71" s="201">
        <f t="shared" si="595"/>
        <v>0</v>
      </c>
      <c r="BT71" s="201">
        <f t="shared" si="595"/>
        <v>0</v>
      </c>
      <c r="BU71" s="201" t="e">
        <f t="shared" si="595"/>
        <v>#DIV/0!</v>
      </c>
      <c r="BV71" s="201" t="e">
        <f t="shared" si="595"/>
        <v>#DIV/0!</v>
      </c>
      <c r="BW71" s="201" t="e">
        <f t="shared" si="595"/>
        <v>#DIV/0!</v>
      </c>
      <c r="BX71" s="389" t="e">
        <f t="shared" si="595"/>
        <v>#DIV/0!</v>
      </c>
      <c r="BY71" s="390" t="e">
        <f t="shared" si="595"/>
        <v>#DIV/0!</v>
      </c>
      <c r="BZ71" s="201" t="e">
        <f t="shared" si="595"/>
        <v>#DIV/0!</v>
      </c>
      <c r="CA71" s="201" t="e">
        <f t="shared" si="595"/>
        <v>#DIV/0!</v>
      </c>
      <c r="CB71" s="201" t="e">
        <f t="shared" si="595"/>
        <v>#DIV/0!</v>
      </c>
      <c r="CC71" s="201" t="e">
        <f t="shared" si="595"/>
        <v>#DIV/0!</v>
      </c>
      <c r="CD71" s="201" t="e">
        <f t="shared" ref="CD71:EO73" si="596">ROUND(CD44/BR44*100,1)</f>
        <v>#DIV/0!</v>
      </c>
      <c r="CE71" s="201" t="e">
        <f t="shared" si="596"/>
        <v>#DIV/0!</v>
      </c>
      <c r="CF71" s="201" t="e">
        <f t="shared" si="596"/>
        <v>#DIV/0!</v>
      </c>
      <c r="CG71" s="201" t="e">
        <f t="shared" si="596"/>
        <v>#DIV/0!</v>
      </c>
      <c r="CH71" s="201" t="e">
        <f t="shared" si="596"/>
        <v>#DIV/0!</v>
      </c>
      <c r="CI71" s="201" t="e">
        <f t="shared" si="596"/>
        <v>#DIV/0!</v>
      </c>
      <c r="CJ71" s="389" t="e">
        <f t="shared" si="596"/>
        <v>#DIV/0!</v>
      </c>
      <c r="CK71" s="390" t="e">
        <f t="shared" si="596"/>
        <v>#DIV/0!</v>
      </c>
      <c r="CL71" s="201" t="e">
        <f t="shared" si="596"/>
        <v>#DIV/0!</v>
      </c>
      <c r="CM71" s="201" t="e">
        <f t="shared" si="596"/>
        <v>#DIV/0!</v>
      </c>
      <c r="CN71" s="201" t="e">
        <f t="shared" si="596"/>
        <v>#DIV/0!</v>
      </c>
      <c r="CO71" s="201" t="e">
        <f t="shared" si="596"/>
        <v>#DIV/0!</v>
      </c>
      <c r="CP71" s="201" t="e">
        <f t="shared" si="596"/>
        <v>#DIV/0!</v>
      </c>
      <c r="CQ71" s="201" t="e">
        <f t="shared" si="596"/>
        <v>#DIV/0!</v>
      </c>
      <c r="CR71" s="201" t="e">
        <f t="shared" si="596"/>
        <v>#DIV/0!</v>
      </c>
      <c r="CS71" s="201" t="e">
        <f t="shared" si="596"/>
        <v>#DIV/0!</v>
      </c>
      <c r="CT71" s="201" t="e">
        <f t="shared" si="596"/>
        <v>#DIV/0!</v>
      </c>
      <c r="CU71" s="201" t="e">
        <f t="shared" si="596"/>
        <v>#DIV/0!</v>
      </c>
      <c r="CV71" s="389" t="e">
        <f t="shared" si="596"/>
        <v>#DIV/0!</v>
      </c>
      <c r="CW71" s="390" t="e">
        <f t="shared" si="596"/>
        <v>#DIV/0!</v>
      </c>
      <c r="CX71" s="201" t="e">
        <f t="shared" si="596"/>
        <v>#DIV/0!</v>
      </c>
      <c r="CY71" s="201" t="e">
        <f t="shared" si="596"/>
        <v>#DIV/0!</v>
      </c>
      <c r="CZ71" s="201" t="e">
        <f t="shared" si="596"/>
        <v>#DIV/0!</v>
      </c>
      <c r="DA71" s="201" t="e">
        <f t="shared" si="596"/>
        <v>#DIV/0!</v>
      </c>
      <c r="DB71" s="201" t="e">
        <f t="shared" si="596"/>
        <v>#DIV/0!</v>
      </c>
      <c r="DC71" s="201" t="e">
        <f t="shared" si="596"/>
        <v>#DIV/0!</v>
      </c>
      <c r="DD71" s="201" t="e">
        <f t="shared" si="596"/>
        <v>#DIV/0!</v>
      </c>
      <c r="DE71" s="201" t="e">
        <f t="shared" si="596"/>
        <v>#DIV/0!</v>
      </c>
      <c r="DF71" s="201" t="e">
        <f t="shared" si="596"/>
        <v>#DIV/0!</v>
      </c>
      <c r="DG71" s="201" t="e">
        <f t="shared" si="596"/>
        <v>#DIV/0!</v>
      </c>
      <c r="DH71" s="389" t="e">
        <f t="shared" si="596"/>
        <v>#DIV/0!</v>
      </c>
      <c r="DI71" s="390" t="e">
        <f t="shared" si="596"/>
        <v>#DIV/0!</v>
      </c>
      <c r="DJ71" s="201">
        <f t="shared" si="596"/>
        <v>85.4</v>
      </c>
      <c r="DK71" s="201">
        <f t="shared" si="596"/>
        <v>93.1</v>
      </c>
      <c r="DL71" s="201">
        <f t="shared" si="596"/>
        <v>97.4</v>
      </c>
      <c r="DM71" s="201">
        <f t="shared" si="596"/>
        <v>49.9</v>
      </c>
      <c r="DN71" s="201">
        <f t="shared" si="596"/>
        <v>92.4</v>
      </c>
      <c r="DO71" s="201">
        <f t="shared" si="596"/>
        <v>48.8</v>
      </c>
      <c r="DP71" s="201">
        <f t="shared" si="596"/>
        <v>126.9</v>
      </c>
      <c r="DQ71" s="201">
        <f t="shared" si="596"/>
        <v>60.9</v>
      </c>
      <c r="DR71" s="201">
        <f t="shared" si="596"/>
        <v>108</v>
      </c>
      <c r="DS71" s="201">
        <f t="shared" si="596"/>
        <v>96</v>
      </c>
      <c r="DT71" s="389">
        <f t="shared" si="596"/>
        <v>97.2</v>
      </c>
      <c r="DU71" s="390">
        <f t="shared" si="596"/>
        <v>118.6</v>
      </c>
      <c r="DV71" s="201">
        <f t="shared" si="596"/>
        <v>67.8</v>
      </c>
      <c r="DW71" s="201">
        <f t="shared" si="596"/>
        <v>100.3</v>
      </c>
      <c r="DX71" s="201">
        <f t="shared" si="596"/>
        <v>95.2</v>
      </c>
      <c r="DY71" s="201">
        <f t="shared" si="596"/>
        <v>125.4</v>
      </c>
      <c r="DZ71" s="201">
        <f t="shared" si="596"/>
        <v>76.2</v>
      </c>
      <c r="EA71" s="201">
        <f t="shared" si="596"/>
        <v>94.7</v>
      </c>
      <c r="EB71" s="201">
        <f t="shared" si="596"/>
        <v>83.1</v>
      </c>
      <c r="EC71" s="201">
        <f t="shared" si="596"/>
        <v>109.9</v>
      </c>
      <c r="ED71" s="201">
        <f t="shared" si="596"/>
        <v>108.9</v>
      </c>
      <c r="EE71" s="201">
        <f t="shared" si="596"/>
        <v>157.4</v>
      </c>
      <c r="EF71" s="389">
        <f t="shared" si="596"/>
        <v>86.7</v>
      </c>
      <c r="EG71" s="390">
        <f t="shared" si="596"/>
        <v>81.8</v>
      </c>
      <c r="EH71" s="201">
        <f t="shared" si="596"/>
        <v>110.7</v>
      </c>
      <c r="EI71" s="201">
        <f t="shared" si="596"/>
        <v>80.099999999999994</v>
      </c>
      <c r="EJ71" s="201">
        <f t="shared" si="596"/>
        <v>89</v>
      </c>
      <c r="EK71" s="201">
        <f t="shared" si="596"/>
        <v>71.7</v>
      </c>
      <c r="EL71" s="201">
        <f t="shared" si="596"/>
        <v>118.1</v>
      </c>
      <c r="EM71" s="201">
        <f t="shared" si="596"/>
        <v>70.7</v>
      </c>
      <c r="EN71" s="201">
        <f t="shared" si="596"/>
        <v>111.3</v>
      </c>
      <c r="EO71" s="201">
        <f t="shared" si="596"/>
        <v>136.30000000000001</v>
      </c>
      <c r="EP71" s="201">
        <f t="shared" ref="EP71:HA73" si="597">ROUND(EP44/ED44*100,1)</f>
        <v>75.2</v>
      </c>
      <c r="EQ71" s="201">
        <f t="shared" si="597"/>
        <v>72.2</v>
      </c>
      <c r="ER71" s="389">
        <f t="shared" si="597"/>
        <v>113.4</v>
      </c>
      <c r="ES71" s="390">
        <f t="shared" si="597"/>
        <v>81</v>
      </c>
      <c r="ET71" s="201">
        <f t="shared" si="597"/>
        <v>106.9</v>
      </c>
      <c r="EU71" s="201">
        <f t="shared" si="597"/>
        <v>142.19999999999999</v>
      </c>
      <c r="EV71" s="201">
        <f t="shared" si="597"/>
        <v>152.30000000000001</v>
      </c>
      <c r="EW71" s="201">
        <f t="shared" si="597"/>
        <v>96.6</v>
      </c>
      <c r="EX71" s="201">
        <f t="shared" si="597"/>
        <v>93</v>
      </c>
      <c r="EY71" s="201">
        <f t="shared" si="597"/>
        <v>129.1</v>
      </c>
      <c r="EZ71" s="201">
        <f t="shared" si="597"/>
        <v>58.5</v>
      </c>
      <c r="FA71" s="201">
        <f t="shared" si="597"/>
        <v>78.599999999999994</v>
      </c>
      <c r="FB71" s="201">
        <f t="shared" si="597"/>
        <v>114.3</v>
      </c>
      <c r="FC71" s="201">
        <f t="shared" si="597"/>
        <v>95.7</v>
      </c>
      <c r="FD71" s="389">
        <f t="shared" si="597"/>
        <v>103.1</v>
      </c>
      <c r="FE71" s="390">
        <f t="shared" si="597"/>
        <v>71.8</v>
      </c>
      <c r="FF71" s="201">
        <f t="shared" si="597"/>
        <v>99.5</v>
      </c>
      <c r="FG71" s="201">
        <f t="shared" si="597"/>
        <v>78.5</v>
      </c>
      <c r="FH71" s="201">
        <f t="shared" si="597"/>
        <v>80.400000000000006</v>
      </c>
      <c r="FI71" s="201">
        <f t="shared" si="597"/>
        <v>179.7</v>
      </c>
      <c r="FJ71" s="201">
        <f t="shared" si="597"/>
        <v>82.9</v>
      </c>
      <c r="FK71" s="201">
        <f t="shared" si="597"/>
        <v>120.3</v>
      </c>
      <c r="FL71" s="201">
        <f t="shared" si="597"/>
        <v>137.69999999999999</v>
      </c>
      <c r="FM71" s="201">
        <f t="shared" si="597"/>
        <v>122.3</v>
      </c>
      <c r="FN71" s="201">
        <f t="shared" si="597"/>
        <v>83.7</v>
      </c>
      <c r="FO71" s="201">
        <f t="shared" si="597"/>
        <v>90.6</v>
      </c>
      <c r="FP71" s="389">
        <f t="shared" si="597"/>
        <v>78.400000000000006</v>
      </c>
      <c r="FQ71" s="390">
        <f t="shared" si="597"/>
        <v>224.8</v>
      </c>
      <c r="FR71" s="201">
        <f t="shared" si="597"/>
        <v>117.2</v>
      </c>
      <c r="FS71" s="201">
        <f t="shared" si="597"/>
        <v>97.3</v>
      </c>
      <c r="FT71" s="201">
        <f t="shared" si="597"/>
        <v>106.3</v>
      </c>
      <c r="FU71" s="201">
        <f t="shared" si="597"/>
        <v>86</v>
      </c>
      <c r="FV71" s="201">
        <f t="shared" si="597"/>
        <v>87</v>
      </c>
      <c r="FW71" s="201">
        <f t="shared" si="597"/>
        <v>136.5</v>
      </c>
      <c r="FX71" s="201">
        <f t="shared" si="597"/>
        <v>103.2</v>
      </c>
      <c r="FY71" s="201">
        <f t="shared" si="597"/>
        <v>131.9</v>
      </c>
      <c r="FZ71" s="201">
        <f t="shared" si="597"/>
        <v>91.8</v>
      </c>
      <c r="GA71" s="201">
        <f t="shared" si="597"/>
        <v>136.80000000000001</v>
      </c>
      <c r="GB71" s="389">
        <f t="shared" si="597"/>
        <v>146.69999999999999</v>
      </c>
      <c r="GC71" s="390">
        <f t="shared" si="597"/>
        <v>89</v>
      </c>
      <c r="GD71" s="201">
        <f t="shared" si="597"/>
        <v>75.7</v>
      </c>
      <c r="GE71" s="201">
        <f t="shared" si="597"/>
        <v>181.3</v>
      </c>
      <c r="GF71" s="201">
        <f t="shared" si="597"/>
        <v>98.9</v>
      </c>
      <c r="GG71" s="201">
        <f t="shared" si="597"/>
        <v>100.9</v>
      </c>
      <c r="GH71" s="201">
        <f t="shared" si="597"/>
        <v>168.9</v>
      </c>
      <c r="GI71" s="201">
        <f t="shared" si="597"/>
        <v>62.7</v>
      </c>
      <c r="GJ71" s="201">
        <f t="shared" si="597"/>
        <v>154.69999999999999</v>
      </c>
      <c r="GK71" s="201">
        <f t="shared" si="597"/>
        <v>106.9</v>
      </c>
      <c r="GL71" s="201">
        <f t="shared" si="597"/>
        <v>144.4</v>
      </c>
      <c r="GM71" s="201">
        <f t="shared" si="597"/>
        <v>118.8</v>
      </c>
      <c r="GN71" s="389">
        <f t="shared" si="597"/>
        <v>71.900000000000006</v>
      </c>
      <c r="GO71" s="390">
        <f t="shared" si="597"/>
        <v>96</v>
      </c>
      <c r="GP71" s="201">
        <f t="shared" si="597"/>
        <v>100.3</v>
      </c>
      <c r="GQ71" s="201">
        <f t="shared" si="597"/>
        <v>82.8</v>
      </c>
      <c r="GR71" s="201">
        <f t="shared" si="597"/>
        <v>77.2</v>
      </c>
      <c r="GS71" s="201">
        <f t="shared" si="597"/>
        <v>79.8</v>
      </c>
      <c r="GT71" s="201">
        <f t="shared" si="597"/>
        <v>54.8</v>
      </c>
      <c r="GU71" s="201">
        <f t="shared" si="597"/>
        <v>178</v>
      </c>
      <c r="GV71" s="201">
        <f t="shared" si="597"/>
        <v>35.299999999999997</v>
      </c>
      <c r="GW71" s="201">
        <f t="shared" si="597"/>
        <v>48.1</v>
      </c>
      <c r="GX71" s="201">
        <f t="shared" si="597"/>
        <v>54.3</v>
      </c>
      <c r="GY71" s="201">
        <f t="shared" si="597"/>
        <v>69</v>
      </c>
      <c r="GZ71" s="389">
        <f t="shared" si="597"/>
        <v>90.2</v>
      </c>
      <c r="HA71" s="390">
        <f t="shared" si="597"/>
        <v>112.5</v>
      </c>
      <c r="HB71" s="201">
        <f t="shared" ref="HB71:HB73" si="598">ROUND(HB44/GP44*100,1)</f>
        <v>73.3</v>
      </c>
      <c r="HC71" s="201">
        <f t="shared" ref="HC71:HC73" si="599">ROUND(HC44/GQ44*100,1)</f>
        <v>70.3</v>
      </c>
      <c r="HD71" s="201">
        <f t="shared" ref="HD71:HD73" si="600">ROUND(HD44/GR44*100,1)</f>
        <v>100.7</v>
      </c>
      <c r="HE71" s="201">
        <f t="shared" ref="HE71:HE73" si="601">ROUND(HE44/GS44*100,1)</f>
        <v>55.2</v>
      </c>
      <c r="HF71" s="201">
        <f t="shared" ref="HF71:HF73" si="602">ROUND(HF44/GT44*100,1)</f>
        <v>130.1</v>
      </c>
      <c r="HG71" s="201">
        <f t="shared" ref="HG71:HG73" si="603">ROUND(HG44/GU44*100,1)</f>
        <v>43.1</v>
      </c>
      <c r="HH71" s="201">
        <f t="shared" ref="HH71:HH73" si="604">ROUND(HH44/GV44*100,1)</f>
        <v>147.1</v>
      </c>
      <c r="HI71" s="201">
        <f t="shared" ref="HI71:HI73" si="605">ROUND(HI44/GW44*100,1)</f>
        <v>148.6</v>
      </c>
      <c r="HJ71" s="201">
        <f t="shared" ref="HJ71:HJ73" si="606">ROUND(HJ44/GX44*100,1)</f>
        <v>126.7</v>
      </c>
      <c r="HK71" s="201">
        <f t="shared" ref="HK71:HK73" si="607">ROUND(HK44/GY44*100,1)</f>
        <v>70.099999999999994</v>
      </c>
      <c r="HL71" s="389">
        <f t="shared" ref="HL71:HL73" si="608">ROUND(HL44/GZ44*100,1)</f>
        <v>131.80000000000001</v>
      </c>
      <c r="HM71" s="390">
        <f t="shared" ref="HM71:HM73" si="609">ROUND(HM44/HA44*100,1)</f>
        <v>116.4</v>
      </c>
      <c r="HN71" s="201">
        <f t="shared" ref="HN71:HN73" si="610">ROUND(HN44/HB44*100,1)</f>
        <v>93</v>
      </c>
      <c r="HO71" s="201">
        <f t="shared" ref="HO71:HO73" si="611">ROUND(HO44/HC44*100,1)</f>
        <v>67.7</v>
      </c>
      <c r="HP71" s="201">
        <f t="shared" ref="HP71:HP73" si="612">ROUND(HP44/HD44*100,1)</f>
        <v>89.8</v>
      </c>
      <c r="HQ71" s="201">
        <f t="shared" ref="HQ71:HQ73" si="613">ROUND(HQ44/HE44*100,1)</f>
        <v>167.3</v>
      </c>
      <c r="HR71" s="201">
        <f t="shared" ref="HR71:HR73" si="614">ROUND(HR44/HF44*100,1)</f>
        <v>74.5</v>
      </c>
      <c r="HS71" s="201">
        <f t="shared" ref="HS71:HS73" si="615">ROUND(HS44/HG44*100,1)</f>
        <v>105.1</v>
      </c>
      <c r="HT71" s="201">
        <f t="shared" ref="HT71:HT73" si="616">ROUND(HT44/HH44*100,1)</f>
        <v>131.80000000000001</v>
      </c>
      <c r="HU71" s="201">
        <f t="shared" ref="HU71:HU73" si="617">ROUND(HU44/HI44*100,1)</f>
        <v>85.2</v>
      </c>
      <c r="HV71" s="201">
        <f t="shared" ref="HV71:HV73" si="618">ROUND(HV44/HJ44*100,1)</f>
        <v>123</v>
      </c>
      <c r="HW71" s="201">
        <f t="shared" ref="HW71:HW73" si="619">ROUND(HW44/HK44*100,1)</f>
        <v>143.4</v>
      </c>
      <c r="HX71" s="389">
        <f t="shared" ref="HX71:HX73" si="620">ROUND(HX44/HL44*100,1)</f>
        <v>104.1</v>
      </c>
      <c r="HY71" s="390">
        <f t="shared" ref="HY71:HY73" si="621">ROUND(HY44/HM44*100,1)</f>
        <v>83.6</v>
      </c>
      <c r="HZ71" s="201">
        <f t="shared" ref="HZ71:HZ73" si="622">ROUND(HZ44/HN44*100,1)</f>
        <v>95.9</v>
      </c>
      <c r="IA71" s="201">
        <f t="shared" ref="IA71:IA73" si="623">ROUND(IA44/HO44*100,1)</f>
        <v>108.2</v>
      </c>
      <c r="IB71" s="201">
        <f t="shared" ref="IB71:IB73" si="624">ROUND(IB44/HP44*100,1)</f>
        <v>112.5</v>
      </c>
      <c r="IC71" s="201">
        <f t="shared" ref="IC71:IC73" si="625">ROUND(IC44/HQ44*100,1)</f>
        <v>95</v>
      </c>
      <c r="ID71" s="201">
        <f t="shared" ref="ID71:ID73" si="626">ROUND(ID44/HR44*100,1)</f>
        <v>78.8</v>
      </c>
      <c r="IE71" s="201">
        <f t="shared" ref="IE71:IE73" si="627">ROUND(IE44/HS44*100,1)</f>
        <v>135.1</v>
      </c>
      <c r="IF71" s="201">
        <f t="shared" ref="IF71:IF73" si="628">ROUND(IF44/HT44*100,1)</f>
        <v>116.6</v>
      </c>
      <c r="IG71" s="201">
        <f t="shared" ref="IG71:IG73" si="629">ROUND(IG44/HU44*100,1)</f>
        <v>97.1</v>
      </c>
      <c r="IH71" s="201">
        <f t="shared" ref="IH71:IH73" si="630">ROUND(IH44/HV44*100,1)</f>
        <v>85.6</v>
      </c>
      <c r="II71" s="201">
        <f t="shared" ref="II71:II73" si="631">ROUND(II44/HW44*100,1)</f>
        <v>104.6</v>
      </c>
      <c r="IJ71" s="389">
        <f t="shared" ref="IJ71:IJ73" si="632">ROUND(IJ44/HX44*100,1)</f>
        <v>96.8</v>
      </c>
      <c r="IK71" s="390">
        <f t="shared" ref="IK71:IK73" si="633">ROUND(IK44/HY44*100,1)</f>
        <v>175.5</v>
      </c>
      <c r="IL71" s="201">
        <f t="shared" ref="IL71:IL73" si="634">ROUND(IL44/HZ44*100,1)</f>
        <v>95.1</v>
      </c>
      <c r="IM71" s="201">
        <f t="shared" ref="IM71:IM73" si="635">ROUND(IM44/IA44*100,1)</f>
        <v>127</v>
      </c>
      <c r="IN71" s="201">
        <f t="shared" ref="IN71:IN73" si="636">ROUND(IN44/IB44*100,1)</f>
        <v>141</v>
      </c>
      <c r="IO71" s="201">
        <f t="shared" ref="IO71:IO73" si="637">ROUND(IO44/IC44*100,1)</f>
        <v>136.19999999999999</v>
      </c>
      <c r="IP71" s="201">
        <f t="shared" ref="IP71:IP73" si="638">ROUND(IP44/ID44*100,1)</f>
        <v>191</v>
      </c>
      <c r="IQ71" s="201">
        <f t="shared" ref="IQ71:IQ73" si="639">ROUND(IQ44/IE44*100,1)</f>
        <v>96.2</v>
      </c>
      <c r="IR71" s="201">
        <f t="shared" ref="IR71:IR73" si="640">ROUND(IR44/IF44*100,1)</f>
        <v>111.5</v>
      </c>
      <c r="IS71" s="201">
        <f t="shared" ref="IS71:IS73" si="641">ROUND(IS44/IG44*100,1)</f>
        <v>118.3</v>
      </c>
      <c r="IT71" s="201">
        <f t="shared" ref="IT71:IT73" si="642">ROUND(IT44/IH44*100,1)</f>
        <v>114.2</v>
      </c>
      <c r="IU71" s="201">
        <f t="shared" ref="IU71:IU73" si="643">ROUND(IU44/II44*100,1)</f>
        <v>108.8</v>
      </c>
      <c r="IV71" s="389">
        <f t="shared" ref="IV71:IV73" si="644">ROUND(IV44/IJ44*100,1)</f>
        <v>83.6</v>
      </c>
      <c r="IW71" s="390">
        <f t="shared" ref="IW71:IW73" si="645">ROUND(IW44/IK44*100,1)</f>
        <v>79.8</v>
      </c>
      <c r="IX71" s="201">
        <f t="shared" ref="IX71:IX73" si="646">ROUND(IX44/IL44*100,1)</f>
        <v>163.9</v>
      </c>
      <c r="IY71" s="201">
        <f t="shared" ref="IY71:IY73" si="647">ROUND(IY44/IM44*100,1)</f>
        <v>118.9</v>
      </c>
      <c r="IZ71" s="201">
        <f t="shared" ref="IZ71:IZ73" si="648">ROUND(IZ44/IN44*100,1)</f>
        <v>93.1</v>
      </c>
      <c r="JA71" s="201">
        <f t="shared" ref="JA71:JA73" si="649">ROUND(JA44/IO44*100,1)</f>
        <v>72.099999999999994</v>
      </c>
      <c r="JB71" s="201">
        <f t="shared" ref="JB71:JB73" si="650">ROUND(JB44/IP44*100,1)</f>
        <v>80</v>
      </c>
      <c r="JC71" s="201">
        <f t="shared" ref="JC71:JC73" si="651">ROUND(JC44/IQ44*100,1)</f>
        <v>161.5</v>
      </c>
      <c r="JD71" s="201">
        <f t="shared" ref="JD71:JD73" si="652">ROUND(JD44/IR44*100,1)</f>
        <v>97.5</v>
      </c>
      <c r="JE71" s="201">
        <f t="shared" ref="JE71:JE73" si="653">ROUND(JE44/IS44*100,1)</f>
        <v>165.9</v>
      </c>
      <c r="JF71" s="201">
        <f t="shared" ref="JF71:JF73" si="654">ROUND(JF44/IT44*100,1)</f>
        <v>120.9</v>
      </c>
      <c r="JG71" s="201">
        <f t="shared" ref="JG71:JG73" si="655">ROUND(JG44/IU44*100,1)</f>
        <v>136.9</v>
      </c>
      <c r="JH71" s="389">
        <f t="shared" ref="JH71:JH73" si="656">ROUND(JH44/IV44*100,1)</f>
        <v>146.9</v>
      </c>
      <c r="JI71" s="390">
        <f t="shared" ref="JI71:JI73" si="657">ROUND(JI44/IW44*100,1)</f>
        <v>76.8</v>
      </c>
      <c r="JJ71" s="201">
        <f t="shared" ref="JJ71:JJ73" si="658">ROUND(JJ44/IX44*100,1)</f>
        <v>93.2</v>
      </c>
      <c r="JK71" s="201">
        <f t="shared" ref="JK71:JK73" si="659">ROUND(JK44/IY44*100,1)</f>
        <v>0</v>
      </c>
      <c r="JL71" s="201">
        <f t="shared" ref="JL71:JL73" si="660">ROUND(JL44/IZ44*100,1)</f>
        <v>0</v>
      </c>
      <c r="JM71" s="201">
        <f t="shared" ref="JM71:JM73" si="661">ROUND(JM44/JA44*100,1)</f>
        <v>0</v>
      </c>
      <c r="JN71" s="201">
        <f t="shared" ref="JN71:JN73" si="662">ROUND(JN44/JB44*100,1)</f>
        <v>0</v>
      </c>
      <c r="JO71" s="201">
        <f t="shared" ref="JO71:JO73" si="663">ROUND(JO44/JC44*100,1)</f>
        <v>0</v>
      </c>
      <c r="JP71" s="201">
        <f t="shared" ref="JP71:JP73" si="664">ROUND(JP44/JD44*100,1)</f>
        <v>0</v>
      </c>
      <c r="JQ71" s="201">
        <f t="shared" ref="JQ71:JQ73" si="665">ROUND(JQ44/JE44*100,1)</f>
        <v>0</v>
      </c>
      <c r="JR71" s="201">
        <f t="shared" ref="JR71:JR73" si="666">ROUND(JR44/JF44*100,1)</f>
        <v>0</v>
      </c>
      <c r="JS71" s="201">
        <f t="shared" ref="JS71:JS73" si="667">ROUND(JS44/JG44*100,1)</f>
        <v>0</v>
      </c>
      <c r="JT71" s="389">
        <f t="shared" ref="JT71:JT73" si="668">ROUND(JT44/JH44*100,1)</f>
        <v>0</v>
      </c>
      <c r="JU71" s="390">
        <f t="shared" ref="JU71:JU73" si="669">ROUND(JU44/JI44*100,1)</f>
        <v>0</v>
      </c>
      <c r="JV71" s="201">
        <f t="shared" ref="JV71:JV73" si="670">ROUND(JV44/JJ44*100,1)</f>
        <v>0</v>
      </c>
      <c r="JW71" s="201" t="e">
        <f t="shared" ref="JW71:JW73" si="671">ROUND(JW44/JK44*100,1)</f>
        <v>#DIV/0!</v>
      </c>
      <c r="JX71" s="201" t="e">
        <f t="shared" ref="JX71:JX73" si="672">ROUND(JX44/JL44*100,1)</f>
        <v>#DIV/0!</v>
      </c>
      <c r="JY71" s="201" t="e">
        <f t="shared" ref="JY71:JY73" si="673">ROUND(JY44/JM44*100,1)</f>
        <v>#DIV/0!</v>
      </c>
      <c r="JZ71" s="201" t="e">
        <f t="shared" ref="JZ71:JZ73" si="674">ROUND(JZ44/JN44*100,1)</f>
        <v>#DIV/0!</v>
      </c>
      <c r="KA71" s="201" t="e">
        <f t="shared" ref="KA71:KA73" si="675">ROUND(KA44/JO44*100,1)</f>
        <v>#DIV/0!</v>
      </c>
      <c r="KB71" s="201" t="e">
        <f t="shared" ref="KB71:KB73" si="676">ROUND(KB44/JP44*100,1)</f>
        <v>#DIV/0!</v>
      </c>
      <c r="KC71" s="201" t="e">
        <f t="shared" ref="KC71:KC73" si="677">ROUND(KC44/JQ44*100,1)</f>
        <v>#DIV/0!</v>
      </c>
      <c r="KD71" s="201" t="e">
        <f t="shared" ref="KD71:KD73" si="678">ROUND(KD44/JR44*100,1)</f>
        <v>#DIV/0!</v>
      </c>
      <c r="KE71" s="201" t="e">
        <f t="shared" ref="KE71:KE73" si="679">ROUND(KE44/JS44*100,1)</f>
        <v>#DIV/0!</v>
      </c>
      <c r="KF71" s="389" t="e">
        <f t="shared" ref="KF71:KF73" si="680">ROUND(KF44/JT44*100,1)</f>
        <v>#DIV/0!</v>
      </c>
      <c r="KG71" s="390" t="e">
        <f t="shared" ref="KG71:KG73" si="681">ROUND(KG44/JU44*100,1)</f>
        <v>#DIV/0!</v>
      </c>
      <c r="KH71" s="201" t="e">
        <f t="shared" ref="KH71:KH73" si="682">ROUND(KH44/JV44*100,1)</f>
        <v>#DIV/0!</v>
      </c>
      <c r="KI71" s="201" t="e">
        <f t="shared" ref="KI71:KI73" si="683">ROUND(KI44/JW44*100,1)</f>
        <v>#DIV/0!</v>
      </c>
      <c r="KJ71" s="201" t="e">
        <f t="shared" ref="KJ71:KJ73" si="684">ROUND(KJ44/JX44*100,1)</f>
        <v>#DIV/0!</v>
      </c>
      <c r="KK71" s="201" t="e">
        <f t="shared" ref="KK71:KK73" si="685">ROUND(KK44/JY44*100,1)</f>
        <v>#DIV/0!</v>
      </c>
      <c r="KL71" s="201" t="e">
        <f t="shared" ref="KL71:KL73" si="686">ROUND(KL44/JZ44*100,1)</f>
        <v>#DIV/0!</v>
      </c>
      <c r="KM71" s="201" t="e">
        <f t="shared" ref="KM71:KM73" si="687">ROUND(KM44/KA44*100,1)</f>
        <v>#DIV/0!</v>
      </c>
      <c r="KN71" s="201" t="e">
        <f t="shared" ref="KN71:KN73" si="688">ROUND(KN44/KB44*100,1)</f>
        <v>#DIV/0!</v>
      </c>
      <c r="KO71" s="201" t="e">
        <f t="shared" ref="KO71:KO73" si="689">ROUND(KO44/KC44*100,1)</f>
        <v>#DIV/0!</v>
      </c>
      <c r="KP71" s="201" t="e">
        <f t="shared" ref="KP71:KP73" si="690">ROUND(KP44/KD44*100,1)</f>
        <v>#DIV/0!</v>
      </c>
      <c r="KQ71" s="201" t="e">
        <f t="shared" ref="KQ71:KQ73" si="691">ROUND(KQ44/KE44*100,1)</f>
        <v>#DIV/0!</v>
      </c>
      <c r="KR71" s="389" t="e">
        <f t="shared" ref="KR71:KR73" si="692">ROUND(KR44/KF44*100,1)</f>
        <v>#DIV/0!</v>
      </c>
      <c r="KS71" s="390" t="e">
        <f t="shared" ref="KS71:KS73" si="693">ROUND(KS44/KG44*100,1)</f>
        <v>#DIV/0!</v>
      </c>
      <c r="KT71" s="201" t="e">
        <f t="shared" ref="KT71:KT73" si="694">ROUND(KT44/KH44*100,1)</f>
        <v>#DIV/0!</v>
      </c>
      <c r="KU71" s="201" t="e">
        <f t="shared" ref="KU71:KU73" si="695">ROUND(KU44/KI44*100,1)</f>
        <v>#DIV/0!</v>
      </c>
      <c r="KV71" s="201" t="e">
        <f t="shared" ref="KV71:KV73" si="696">ROUND(KV44/KJ44*100,1)</f>
        <v>#DIV/0!</v>
      </c>
      <c r="KW71" s="201" t="e">
        <f t="shared" ref="KW71:KW73" si="697">ROUND(KW44/KK44*100,1)</f>
        <v>#DIV/0!</v>
      </c>
      <c r="KX71" s="201" t="e">
        <f t="shared" ref="KX71:KX73" si="698">ROUND(KX44/KL44*100,1)</f>
        <v>#DIV/0!</v>
      </c>
      <c r="KY71" s="201" t="e">
        <f t="shared" ref="KY71:KY73" si="699">ROUND(KY44/KM44*100,1)</f>
        <v>#DIV/0!</v>
      </c>
      <c r="KZ71" s="201" t="e">
        <f t="shared" ref="KZ71:KZ73" si="700">ROUND(KZ44/KN44*100,1)</f>
        <v>#DIV/0!</v>
      </c>
      <c r="LA71" s="201" t="e">
        <f t="shared" ref="LA71:LA73" si="701">ROUND(LA44/KO44*100,1)</f>
        <v>#DIV/0!</v>
      </c>
      <c r="LB71" s="201" t="e">
        <f t="shared" ref="LB71:LB73" si="702">ROUND(LB44/KP44*100,1)</f>
        <v>#DIV/0!</v>
      </c>
      <c r="LC71" s="201" t="e">
        <f t="shared" ref="LC71:LC73" si="703">ROUND(LC44/KQ44*100,1)</f>
        <v>#DIV/0!</v>
      </c>
      <c r="LD71" s="389" t="e">
        <f t="shared" ref="LD71:LD73" si="704">ROUND(LD44/KR44*100,1)</f>
        <v>#DIV/0!</v>
      </c>
      <c r="LE71" s="390" t="e">
        <f t="shared" ref="LE71:LE73" si="705">ROUND(LE44/KS44*100,1)</f>
        <v>#DIV/0!</v>
      </c>
      <c r="LF71" s="201" t="e">
        <f t="shared" ref="LF71:LF73" si="706">ROUND(LF44/KT44*100,1)</f>
        <v>#DIV/0!</v>
      </c>
      <c r="LG71" s="201" t="e">
        <f t="shared" ref="LG71:LG73" si="707">ROUND(LG44/KU44*100,1)</f>
        <v>#DIV/0!</v>
      </c>
      <c r="LH71" s="201" t="e">
        <f t="shared" ref="LH71:LH73" si="708">ROUND(LH44/KV44*100,1)</f>
        <v>#DIV/0!</v>
      </c>
      <c r="LI71" s="201" t="e">
        <f t="shared" ref="LI71:LI73" si="709">ROUND(LI44/KW44*100,1)</f>
        <v>#DIV/0!</v>
      </c>
      <c r="LJ71" s="201" t="e">
        <f t="shared" ref="LJ71:LJ73" si="710">ROUND(LJ44/KX44*100,1)</f>
        <v>#DIV/0!</v>
      </c>
      <c r="LK71" s="201" t="e">
        <f t="shared" ref="LK71:LK73" si="711">ROUND(LK44/KY44*100,1)</f>
        <v>#DIV/0!</v>
      </c>
      <c r="LL71" s="201" t="e">
        <f t="shared" ref="LL71:LL73" si="712">ROUND(LL44/KZ44*100,1)</f>
        <v>#DIV/0!</v>
      </c>
      <c r="LM71" s="201" t="e">
        <f t="shared" ref="LM71:LM73" si="713">ROUND(LM44/LA44*100,1)</f>
        <v>#DIV/0!</v>
      </c>
      <c r="LN71" s="201" t="e">
        <f t="shared" ref="LN71:LN73" si="714">ROUND(LN44/LB44*100,1)</f>
        <v>#DIV/0!</v>
      </c>
      <c r="LO71" s="201" t="e">
        <f t="shared" ref="LO71:LO73" si="715">ROUND(LO44/LC44*100,1)</f>
        <v>#DIV/0!</v>
      </c>
      <c r="LP71" s="389" t="e">
        <f t="shared" ref="LP71:LP73" si="716">ROUND(LP44/LD44*100,1)</f>
        <v>#DIV/0!</v>
      </c>
      <c r="LQ71" s="390" t="e">
        <f t="shared" ref="LQ71:LQ73" si="717">ROUND(LQ44/LE44*100,1)</f>
        <v>#DIV/0!</v>
      </c>
      <c r="LR71" s="201" t="e">
        <f t="shared" ref="LR71:LR73" si="718">ROUND(LR44/LF44*100,1)</f>
        <v>#DIV/0!</v>
      </c>
      <c r="LS71" s="201" t="e">
        <f t="shared" ref="LS71:LS73" si="719">ROUND(LS44/LG44*100,1)</f>
        <v>#DIV/0!</v>
      </c>
      <c r="LT71" s="201" t="e">
        <f t="shared" ref="LT71:LT73" si="720">ROUND(LT44/LH44*100,1)</f>
        <v>#DIV/0!</v>
      </c>
      <c r="LU71" s="201" t="e">
        <f t="shared" ref="LU71:LU73" si="721">ROUND(LU44/LI44*100,1)</f>
        <v>#DIV/0!</v>
      </c>
      <c r="LV71" s="201" t="e">
        <f t="shared" ref="LV71:LV73" si="722">ROUND(LV44/LJ44*100,1)</f>
        <v>#DIV/0!</v>
      </c>
      <c r="LW71" s="201" t="e">
        <f t="shared" ref="LW71:LW73" si="723">ROUND(LW44/LK44*100,1)</f>
        <v>#DIV/0!</v>
      </c>
      <c r="LX71" s="201" t="e">
        <f t="shared" ref="LX71:LX73" si="724">ROUND(LX44/LL44*100,1)</f>
        <v>#DIV/0!</v>
      </c>
      <c r="LY71" s="201" t="e">
        <f t="shared" ref="LY71:LY73" si="725">ROUND(LY44/LM44*100,1)</f>
        <v>#DIV/0!</v>
      </c>
      <c r="LZ71" s="201" t="e">
        <f t="shared" ref="LZ71:LZ73" si="726">ROUND(LZ44/LN44*100,1)</f>
        <v>#DIV/0!</v>
      </c>
      <c r="MA71" s="201" t="e">
        <f t="shared" ref="MA71:MA73" si="727">ROUND(MA44/LO44*100,1)</f>
        <v>#DIV/0!</v>
      </c>
      <c r="MB71" s="389" t="e">
        <f t="shared" ref="MB71:MB73" si="728">ROUND(MB44/LP44*100,1)</f>
        <v>#DIV/0!</v>
      </c>
      <c r="MC71" s="390" t="e">
        <f t="shared" ref="MC71:MC73" si="729">ROUND(MC44/LQ44*100,1)</f>
        <v>#DIV/0!</v>
      </c>
      <c r="MD71" s="201" t="e">
        <f t="shared" ref="MD71:MD73" si="730">ROUND(MD44/LR44*100,1)</f>
        <v>#DIV/0!</v>
      </c>
      <c r="ME71" s="201" t="e">
        <f t="shared" ref="ME71:ME73" si="731">ROUND(ME44/LS44*100,1)</f>
        <v>#DIV/0!</v>
      </c>
      <c r="MF71" s="201" t="e">
        <f t="shared" ref="MF71:MF73" si="732">ROUND(MF44/LT44*100,1)</f>
        <v>#DIV/0!</v>
      </c>
      <c r="MG71" s="201" t="e">
        <f t="shared" ref="MG71:MG73" si="733">ROUND(MG44/LU44*100,1)</f>
        <v>#DIV/0!</v>
      </c>
      <c r="MH71" s="201" t="e">
        <f t="shared" ref="MH71:MH73" si="734">ROUND(MH44/LV44*100,1)</f>
        <v>#DIV/0!</v>
      </c>
      <c r="MI71" s="201" t="e">
        <f t="shared" ref="MI71:MI73" si="735">ROUND(MI44/LW44*100,1)</f>
        <v>#DIV/0!</v>
      </c>
      <c r="MJ71" s="201" t="e">
        <f t="shared" ref="MJ71:MJ73" si="736">ROUND(MJ44/LX44*100,1)</f>
        <v>#DIV/0!</v>
      </c>
      <c r="MK71" s="201" t="e">
        <f t="shared" ref="MK71:MK73" si="737">ROUND(MK44/LY44*100,1)</f>
        <v>#DIV/0!</v>
      </c>
      <c r="ML71" s="201" t="e">
        <f t="shared" ref="ML71:ML73" si="738">ROUND(ML44/LZ44*100,1)</f>
        <v>#DIV/0!</v>
      </c>
      <c r="MM71" s="201" t="e">
        <f t="shared" ref="MM71:MM73" si="739">ROUND(MM44/MA44*100,1)</f>
        <v>#DIV/0!</v>
      </c>
      <c r="MN71" s="389" t="e">
        <f t="shared" ref="MN71:MN73" si="740">ROUND(MN44/MB44*100,1)</f>
        <v>#DIV/0!</v>
      </c>
      <c r="MO71" s="390" t="e">
        <f t="shared" ref="MO71:MO73" si="741">ROUND(MO44/MC44*100,1)</f>
        <v>#DIV/0!</v>
      </c>
      <c r="MP71" s="201" t="e">
        <f t="shared" ref="MP71:MP73" si="742">ROUND(MP44/MD44*100,1)</f>
        <v>#DIV/0!</v>
      </c>
      <c r="MQ71" s="201" t="e">
        <f t="shared" ref="MQ71:MQ73" si="743">ROUND(MQ44/ME44*100,1)</f>
        <v>#DIV/0!</v>
      </c>
      <c r="MR71" s="201" t="e">
        <f t="shared" ref="MR71:MR73" si="744">ROUND(MR44/MF44*100,1)</f>
        <v>#DIV/0!</v>
      </c>
      <c r="MS71" s="201" t="e">
        <f t="shared" ref="MS71:MS73" si="745">ROUND(MS44/MG44*100,1)</f>
        <v>#DIV/0!</v>
      </c>
      <c r="MT71" s="201" t="e">
        <f t="shared" ref="MT71:MT73" si="746">ROUND(MT44/MH44*100,1)</f>
        <v>#DIV/0!</v>
      </c>
      <c r="MU71" s="201" t="e">
        <f t="shared" ref="MU71:MU73" si="747">ROUND(MU44/MI44*100,1)</f>
        <v>#DIV/0!</v>
      </c>
      <c r="MV71" s="201" t="e">
        <f t="shared" ref="MV71:MV73" si="748">ROUND(MV44/MJ44*100,1)</f>
        <v>#DIV/0!</v>
      </c>
      <c r="MW71" s="201" t="e">
        <f t="shared" ref="MW71:MW73" si="749">ROUND(MW44/MK44*100,1)</f>
        <v>#DIV/0!</v>
      </c>
      <c r="MX71" s="201" t="e">
        <f t="shared" ref="MX71:MX73" si="750">ROUND(MX44/ML44*100,1)</f>
        <v>#DIV/0!</v>
      </c>
      <c r="MY71" s="201" t="e">
        <f t="shared" ref="MY71:MY73" si="751">ROUND(MY44/MM44*100,1)</f>
        <v>#DIV/0!</v>
      </c>
      <c r="MZ71" s="389" t="e">
        <f t="shared" ref="MZ71:MZ73" si="752">ROUND(MZ44/MN44*100,1)</f>
        <v>#DIV/0!</v>
      </c>
      <c r="NA71" s="390" t="e">
        <f t="shared" ref="NA71:NA73" si="753">ROUND(NA44/MO44*100,1)</f>
        <v>#DIV/0!</v>
      </c>
      <c r="NB71" s="201" t="e">
        <f t="shared" ref="NB71:NB73" si="754">ROUND(NB44/MP44*100,1)</f>
        <v>#DIV/0!</v>
      </c>
      <c r="NC71" s="201" t="e">
        <f t="shared" ref="NC71:NC73" si="755">ROUND(NC44/MQ44*100,1)</f>
        <v>#DIV/0!</v>
      </c>
      <c r="ND71" s="201" t="e">
        <f t="shared" ref="ND71:ND73" si="756">ROUND(ND44/MR44*100,1)</f>
        <v>#DIV/0!</v>
      </c>
      <c r="NE71" s="201" t="e">
        <f t="shared" ref="NE71:NE73" si="757">ROUND(NE44/MS44*100,1)</f>
        <v>#DIV/0!</v>
      </c>
      <c r="NF71" s="201" t="e">
        <f t="shared" ref="NF71:NF73" si="758">ROUND(NF44/MT44*100,1)</f>
        <v>#DIV/0!</v>
      </c>
      <c r="NG71" s="201" t="e">
        <f t="shared" ref="NG71:NG73" si="759">ROUND(NG44/MU44*100,1)</f>
        <v>#DIV/0!</v>
      </c>
      <c r="NH71" s="201" t="e">
        <f t="shared" ref="NH71:NH73" si="760">ROUND(NH44/MV44*100,1)</f>
        <v>#DIV/0!</v>
      </c>
      <c r="NI71" s="201" t="e">
        <f t="shared" ref="NI71:NI73" si="761">ROUND(NI44/MW44*100,1)</f>
        <v>#DIV/0!</v>
      </c>
      <c r="NJ71" s="201" t="e">
        <f t="shared" ref="NJ71:NJ73" si="762">ROUND(NJ44/MX44*100,1)</f>
        <v>#DIV/0!</v>
      </c>
      <c r="NK71" s="201" t="e">
        <f t="shared" ref="NK71:NK73" si="763">ROUND(NK44/MY44*100,1)</f>
        <v>#DIV/0!</v>
      </c>
      <c r="NL71" s="389" t="e">
        <f t="shared" ref="NL71:NL73" si="764">ROUND(NL44/MZ44*100,1)</f>
        <v>#DIV/0!</v>
      </c>
      <c r="NM71" s="390" t="e">
        <f t="shared" ref="NM71:NM73" si="765">ROUND(NM44/NA44*100,1)</f>
        <v>#DIV/0!</v>
      </c>
      <c r="NN71" s="201" t="e">
        <f t="shared" ref="NN71:NN73" si="766">ROUND(NN44/NB44*100,1)</f>
        <v>#DIV/0!</v>
      </c>
      <c r="NO71" s="201" t="e">
        <f t="shared" ref="NO71:NO73" si="767">ROUND(NO44/NC44*100,1)</f>
        <v>#DIV/0!</v>
      </c>
      <c r="NP71" s="201" t="e">
        <f t="shared" ref="NP71:NP73" si="768">ROUND(NP44/ND44*100,1)</f>
        <v>#DIV/0!</v>
      </c>
      <c r="NQ71" s="201" t="e">
        <f t="shared" ref="NQ71:NQ73" si="769">ROUND(NQ44/NE44*100,1)</f>
        <v>#DIV/0!</v>
      </c>
      <c r="NR71" s="201" t="e">
        <f t="shared" ref="NR71:NR73" si="770">ROUND(NR44/NF44*100,1)</f>
        <v>#DIV/0!</v>
      </c>
      <c r="NS71" s="201" t="e">
        <f t="shared" ref="NS71:NS73" si="771">ROUND(NS44/NG44*100,1)</f>
        <v>#DIV/0!</v>
      </c>
      <c r="NT71" s="201" t="e">
        <f t="shared" ref="NT71:NT73" si="772">ROUND(NT44/NH44*100,1)</f>
        <v>#DIV/0!</v>
      </c>
      <c r="NU71" s="201" t="e">
        <f t="shared" ref="NU71:NU73" si="773">ROUND(NU44/NI44*100,1)</f>
        <v>#DIV/0!</v>
      </c>
      <c r="NV71" s="201" t="e">
        <f t="shared" ref="NV71:NV73" si="774">ROUND(NV44/NJ44*100,1)</f>
        <v>#DIV/0!</v>
      </c>
      <c r="NW71" s="201" t="e">
        <f t="shared" ref="NW71:NW73" si="775">ROUND(NW44/NK44*100,1)</f>
        <v>#DIV/0!</v>
      </c>
      <c r="NX71" s="389" t="e">
        <f t="shared" ref="NX71:NX73" si="776">ROUND(NX44/NL44*100,1)</f>
        <v>#DIV/0!</v>
      </c>
      <c r="NY71" s="390" t="e">
        <f t="shared" ref="NY71:NY73" si="777">ROUND(NY44/NM44*100,1)</f>
        <v>#DIV/0!</v>
      </c>
      <c r="NZ71" s="201" t="e">
        <f t="shared" ref="NZ71:NZ73" si="778">ROUND(NZ44/NN44*100,1)</f>
        <v>#DIV/0!</v>
      </c>
      <c r="OA71" s="201" t="e">
        <f t="shared" ref="OA71:OA73" si="779">ROUND(OA44/NO44*100,1)</f>
        <v>#DIV/0!</v>
      </c>
      <c r="OB71" s="201" t="e">
        <f t="shared" ref="OB71:OB73" si="780">ROUND(OB44/NP44*100,1)</f>
        <v>#DIV/0!</v>
      </c>
      <c r="OC71" s="201" t="e">
        <f t="shared" ref="OC71:OC73" si="781">ROUND(OC44/NQ44*100,1)</f>
        <v>#DIV/0!</v>
      </c>
      <c r="OD71" s="201" t="e">
        <f t="shared" ref="OD71:OD73" si="782">ROUND(OD44/NR44*100,1)</f>
        <v>#DIV/0!</v>
      </c>
      <c r="OE71" s="201" t="e">
        <f t="shared" ref="OE71:OE73" si="783">ROUND(OE44/NS44*100,1)</f>
        <v>#DIV/0!</v>
      </c>
      <c r="OF71" s="201" t="e">
        <f t="shared" ref="OF71:OF73" si="784">ROUND(OF44/NT44*100,1)</f>
        <v>#DIV/0!</v>
      </c>
      <c r="OG71" s="201" t="e">
        <f t="shared" ref="OG71:OG73" si="785">ROUND(OG44/NU44*100,1)</f>
        <v>#DIV/0!</v>
      </c>
      <c r="OH71" s="201" t="e">
        <f t="shared" ref="OH71:OH73" si="786">ROUND(OH44/NV44*100,1)</f>
        <v>#DIV/0!</v>
      </c>
      <c r="OI71" s="201" t="e">
        <f t="shared" ref="OI71:OI73" si="787">ROUND(OI44/NW44*100,1)</f>
        <v>#DIV/0!</v>
      </c>
      <c r="OJ71" s="389" t="e">
        <f t="shared" ref="OJ71:OJ73" si="788">ROUND(OJ44/NX44*100,1)</f>
        <v>#DIV/0!</v>
      </c>
      <c r="OK71" s="390" t="e">
        <f t="shared" ref="OK71:OK73" si="789">ROUND(OK44/NY44*100,1)</f>
        <v>#DIV/0!</v>
      </c>
      <c r="OL71" s="201" t="e">
        <f t="shared" ref="OL71:OL73" si="790">ROUND(OL44/NZ44*100,1)</f>
        <v>#DIV/0!</v>
      </c>
      <c r="OM71" s="201" t="e">
        <f t="shared" ref="OM71:OM73" si="791">ROUND(OM44/OA44*100,1)</f>
        <v>#DIV/0!</v>
      </c>
      <c r="ON71" s="201" t="e">
        <f t="shared" ref="ON71:ON73" si="792">ROUND(ON44/OB44*100,1)</f>
        <v>#DIV/0!</v>
      </c>
      <c r="OO71" s="201" t="e">
        <f t="shared" ref="OO71:OO73" si="793">ROUND(OO44/OC44*100,1)</f>
        <v>#DIV/0!</v>
      </c>
      <c r="OP71" s="201" t="e">
        <f t="shared" ref="OP71:OP73" si="794">ROUND(OP44/OD44*100,1)</f>
        <v>#DIV/0!</v>
      </c>
      <c r="OQ71" s="201" t="e">
        <f t="shared" ref="OQ71:OQ73" si="795">ROUND(OQ44/OE44*100,1)</f>
        <v>#DIV/0!</v>
      </c>
      <c r="OR71" s="201" t="e">
        <f t="shared" ref="OR71:OR73" si="796">ROUND(OR44/OF44*100,1)</f>
        <v>#DIV/0!</v>
      </c>
      <c r="OS71" s="201" t="e">
        <f t="shared" ref="OS71:OS73" si="797">ROUND(OS44/OG44*100,1)</f>
        <v>#DIV/0!</v>
      </c>
      <c r="OT71" s="201" t="e">
        <f t="shared" ref="OT71:OT73" si="798">ROUND(OT44/OH44*100,1)</f>
        <v>#DIV/0!</v>
      </c>
      <c r="OU71" s="201" t="e">
        <f t="shared" ref="OU71:OU73" si="799">ROUND(OU44/OI44*100,1)</f>
        <v>#DIV/0!</v>
      </c>
      <c r="OV71" s="389" t="e">
        <f t="shared" ref="OV71:OV73" si="800">ROUND(OV44/OJ44*100,1)</f>
        <v>#DIV/0!</v>
      </c>
      <c r="OW71" s="390" t="e">
        <f t="shared" ref="OW71:OW73" si="801">ROUND(OW44/OK44*100,1)</f>
        <v>#DIV/0!</v>
      </c>
      <c r="OX71" s="201" t="e">
        <f t="shared" ref="OX71:OX73" si="802">ROUND(OX44/OL44*100,1)</f>
        <v>#DIV/0!</v>
      </c>
      <c r="OY71" s="201" t="e">
        <f t="shared" ref="OY71:OY73" si="803">ROUND(OY44/OM44*100,1)</f>
        <v>#DIV/0!</v>
      </c>
      <c r="OZ71" s="201" t="e">
        <f t="shared" ref="OZ71:OZ73" si="804">ROUND(OZ44/ON44*100,1)</f>
        <v>#DIV/0!</v>
      </c>
      <c r="PA71" s="201" t="e">
        <f t="shared" ref="PA71:PA73" si="805">ROUND(PA44/OO44*100,1)</f>
        <v>#DIV/0!</v>
      </c>
      <c r="PB71" s="201" t="e">
        <f t="shared" ref="PB71:PB73" si="806">ROUND(PB44/OP44*100,1)</f>
        <v>#DIV/0!</v>
      </c>
      <c r="PC71" s="201" t="e">
        <f t="shared" ref="PC71:PC73" si="807">ROUND(PC44/OQ44*100,1)</f>
        <v>#DIV/0!</v>
      </c>
      <c r="PD71" s="201" t="e">
        <f t="shared" ref="PD71:PD73" si="808">ROUND(PD44/OR44*100,1)</f>
        <v>#DIV/0!</v>
      </c>
      <c r="PE71" s="201" t="e">
        <f t="shared" ref="PE71:PE73" si="809">ROUND(PE44/OS44*100,1)</f>
        <v>#DIV/0!</v>
      </c>
      <c r="PF71" s="201" t="e">
        <f t="shared" ref="PF71:PF73" si="810">ROUND(PF44/OT44*100,1)</f>
        <v>#DIV/0!</v>
      </c>
      <c r="PG71" s="201" t="e">
        <f t="shared" ref="PG71:PG73" si="811">ROUND(PG44/OU44*100,1)</f>
        <v>#DIV/0!</v>
      </c>
      <c r="PH71" s="389" t="e">
        <f t="shared" ref="PH71:PH73" si="812">ROUND(PH44/OV44*100,1)</f>
        <v>#DIV/0!</v>
      </c>
      <c r="PI71" s="390" t="e">
        <f t="shared" ref="PI71:PI73" si="813">ROUND(PI44/OW44*100,1)</f>
        <v>#DIV/0!</v>
      </c>
    </row>
    <row r="72" spans="2:425">
      <c r="B72" s="68" t="s">
        <v>147</v>
      </c>
      <c r="C72" s="149"/>
      <c r="D72" s="202" t="s">
        <v>17</v>
      </c>
      <c r="E72" s="201">
        <v>77</v>
      </c>
      <c r="F72" s="201" t="s">
        <v>269</v>
      </c>
      <c r="G72" s="201"/>
      <c r="H72" s="201"/>
      <c r="I72" s="201"/>
      <c r="J72" s="201"/>
      <c r="K72" s="201"/>
      <c r="L72" s="201"/>
      <c r="M72" s="201"/>
      <c r="N72" s="201"/>
      <c r="O72" s="201"/>
      <c r="P72" s="201"/>
      <c r="Q72" s="201"/>
      <c r="R72" s="201">
        <f t="shared" si="595"/>
        <v>243</v>
      </c>
      <c r="S72" s="201">
        <f t="shared" si="595"/>
        <v>124.9</v>
      </c>
      <c r="T72" s="201">
        <f t="shared" si="595"/>
        <v>251.1</v>
      </c>
      <c r="U72" s="201">
        <f t="shared" si="595"/>
        <v>63</v>
      </c>
      <c r="V72" s="201">
        <f t="shared" si="595"/>
        <v>18.5</v>
      </c>
      <c r="W72" s="201">
        <f t="shared" si="595"/>
        <v>14.4</v>
      </c>
      <c r="X72" s="201">
        <f t="shared" si="595"/>
        <v>486</v>
      </c>
      <c r="Y72" s="201">
        <f t="shared" si="595"/>
        <v>92.4</v>
      </c>
      <c r="Z72" s="201">
        <f t="shared" si="595"/>
        <v>125.4</v>
      </c>
      <c r="AA72" s="201">
        <f t="shared" si="595"/>
        <v>116.2</v>
      </c>
      <c r="AB72" s="201">
        <f t="shared" si="595"/>
        <v>122</v>
      </c>
      <c r="AC72" s="201">
        <f t="shared" si="595"/>
        <v>131.1</v>
      </c>
      <c r="AD72" s="201">
        <f t="shared" si="595"/>
        <v>96</v>
      </c>
      <c r="AE72" s="201">
        <f t="shared" si="595"/>
        <v>294.7</v>
      </c>
      <c r="AF72" s="201">
        <f t="shared" si="595"/>
        <v>24.7</v>
      </c>
      <c r="AG72" s="201">
        <f t="shared" si="595"/>
        <v>387</v>
      </c>
      <c r="AH72" s="201">
        <f t="shared" si="595"/>
        <v>181.6</v>
      </c>
      <c r="AI72" s="201">
        <f t="shared" si="595"/>
        <v>209.5</v>
      </c>
      <c r="AJ72" s="201">
        <f t="shared" si="595"/>
        <v>22.4</v>
      </c>
      <c r="AK72" s="201">
        <f t="shared" si="595"/>
        <v>285.10000000000002</v>
      </c>
      <c r="AL72" s="201">
        <f t="shared" si="595"/>
        <v>225.9</v>
      </c>
      <c r="AM72" s="201">
        <f t="shared" si="595"/>
        <v>64.599999999999994</v>
      </c>
      <c r="AN72" s="201">
        <f t="shared" si="595"/>
        <v>139</v>
      </c>
      <c r="AO72" s="201">
        <f t="shared" si="595"/>
        <v>58.3</v>
      </c>
      <c r="AP72" s="201">
        <f t="shared" si="595"/>
        <v>38.6</v>
      </c>
      <c r="AQ72" s="201">
        <f t="shared" si="595"/>
        <v>94.5</v>
      </c>
      <c r="AR72" s="201">
        <f t="shared" si="595"/>
        <v>119.1</v>
      </c>
      <c r="AS72" s="201">
        <f t="shared" si="595"/>
        <v>28.1</v>
      </c>
      <c r="AT72" s="201">
        <f t="shared" si="595"/>
        <v>202.5</v>
      </c>
      <c r="AU72" s="201">
        <f t="shared" si="595"/>
        <v>222.6</v>
      </c>
      <c r="AV72" s="201">
        <f t="shared" si="595"/>
        <v>38.4</v>
      </c>
      <c r="AW72" s="201">
        <f t="shared" si="595"/>
        <v>32.9</v>
      </c>
      <c r="AX72" s="201">
        <f t="shared" si="595"/>
        <v>79.5</v>
      </c>
      <c r="AY72" s="201">
        <f t="shared" si="595"/>
        <v>572</v>
      </c>
      <c r="AZ72" s="389">
        <f t="shared" si="595"/>
        <v>238.5</v>
      </c>
      <c r="BA72" s="390">
        <f t="shared" si="595"/>
        <v>263.7</v>
      </c>
      <c r="BB72" s="201">
        <f t="shared" si="595"/>
        <v>214.6</v>
      </c>
      <c r="BC72" s="201">
        <f t="shared" si="595"/>
        <v>159.30000000000001</v>
      </c>
      <c r="BD72" s="201">
        <f t="shared" si="595"/>
        <v>148.69999999999999</v>
      </c>
      <c r="BE72" s="201">
        <f t="shared" si="595"/>
        <v>442.6</v>
      </c>
      <c r="BF72" s="201">
        <f t="shared" si="595"/>
        <v>158.6</v>
      </c>
      <c r="BG72" s="201">
        <f t="shared" si="595"/>
        <v>186.6</v>
      </c>
      <c r="BH72" s="201">
        <f t="shared" si="595"/>
        <v>192.3</v>
      </c>
      <c r="BI72" s="201">
        <f t="shared" si="595"/>
        <v>0</v>
      </c>
      <c r="BJ72" s="201">
        <f t="shared" si="595"/>
        <v>0</v>
      </c>
      <c r="BK72" s="201">
        <f t="shared" si="595"/>
        <v>0</v>
      </c>
      <c r="BL72" s="389">
        <f t="shared" si="595"/>
        <v>0</v>
      </c>
      <c r="BM72" s="390">
        <f t="shared" si="595"/>
        <v>0</v>
      </c>
      <c r="BN72" s="201">
        <f t="shared" si="595"/>
        <v>0</v>
      </c>
      <c r="BO72" s="201">
        <f t="shared" si="595"/>
        <v>0</v>
      </c>
      <c r="BP72" s="201">
        <f t="shared" si="595"/>
        <v>0</v>
      </c>
      <c r="BQ72" s="201">
        <f t="shared" si="595"/>
        <v>0</v>
      </c>
      <c r="BR72" s="201">
        <f t="shared" si="595"/>
        <v>0</v>
      </c>
      <c r="BS72" s="201">
        <f t="shared" si="595"/>
        <v>0</v>
      </c>
      <c r="BT72" s="201">
        <f t="shared" si="595"/>
        <v>0</v>
      </c>
      <c r="BU72" s="201" t="e">
        <f t="shared" si="595"/>
        <v>#DIV/0!</v>
      </c>
      <c r="BV72" s="201" t="e">
        <f t="shared" si="595"/>
        <v>#DIV/0!</v>
      </c>
      <c r="BW72" s="201" t="e">
        <f t="shared" si="595"/>
        <v>#DIV/0!</v>
      </c>
      <c r="BX72" s="389" t="e">
        <f t="shared" si="595"/>
        <v>#DIV/0!</v>
      </c>
      <c r="BY72" s="390" t="e">
        <f t="shared" si="595"/>
        <v>#DIV/0!</v>
      </c>
      <c r="BZ72" s="201" t="e">
        <f t="shared" si="595"/>
        <v>#DIV/0!</v>
      </c>
      <c r="CA72" s="201" t="e">
        <f t="shared" si="595"/>
        <v>#DIV/0!</v>
      </c>
      <c r="CB72" s="201" t="e">
        <f t="shared" si="595"/>
        <v>#DIV/0!</v>
      </c>
      <c r="CC72" s="201" t="e">
        <f t="shared" si="595"/>
        <v>#DIV/0!</v>
      </c>
      <c r="CD72" s="201" t="e">
        <f t="shared" si="596"/>
        <v>#DIV/0!</v>
      </c>
      <c r="CE72" s="201" t="e">
        <f t="shared" si="596"/>
        <v>#DIV/0!</v>
      </c>
      <c r="CF72" s="201" t="e">
        <f t="shared" si="596"/>
        <v>#DIV/0!</v>
      </c>
      <c r="CG72" s="201" t="e">
        <f t="shared" si="596"/>
        <v>#DIV/0!</v>
      </c>
      <c r="CH72" s="201" t="e">
        <f t="shared" si="596"/>
        <v>#DIV/0!</v>
      </c>
      <c r="CI72" s="201" t="e">
        <f t="shared" si="596"/>
        <v>#DIV/0!</v>
      </c>
      <c r="CJ72" s="389" t="e">
        <f t="shared" si="596"/>
        <v>#DIV/0!</v>
      </c>
      <c r="CK72" s="390" t="e">
        <f t="shared" si="596"/>
        <v>#DIV/0!</v>
      </c>
      <c r="CL72" s="201" t="e">
        <f t="shared" si="596"/>
        <v>#DIV/0!</v>
      </c>
      <c r="CM72" s="201" t="e">
        <f t="shared" si="596"/>
        <v>#DIV/0!</v>
      </c>
      <c r="CN72" s="201" t="e">
        <f t="shared" si="596"/>
        <v>#DIV/0!</v>
      </c>
      <c r="CO72" s="201" t="e">
        <f t="shared" si="596"/>
        <v>#DIV/0!</v>
      </c>
      <c r="CP72" s="201" t="e">
        <f t="shared" si="596"/>
        <v>#DIV/0!</v>
      </c>
      <c r="CQ72" s="201" t="e">
        <f t="shared" si="596"/>
        <v>#DIV/0!</v>
      </c>
      <c r="CR72" s="201" t="e">
        <f t="shared" si="596"/>
        <v>#DIV/0!</v>
      </c>
      <c r="CS72" s="201" t="e">
        <f t="shared" si="596"/>
        <v>#DIV/0!</v>
      </c>
      <c r="CT72" s="201" t="e">
        <f t="shared" si="596"/>
        <v>#DIV/0!</v>
      </c>
      <c r="CU72" s="201" t="e">
        <f t="shared" si="596"/>
        <v>#DIV/0!</v>
      </c>
      <c r="CV72" s="389" t="e">
        <f t="shared" si="596"/>
        <v>#DIV/0!</v>
      </c>
      <c r="CW72" s="390" t="e">
        <f t="shared" si="596"/>
        <v>#DIV/0!</v>
      </c>
      <c r="CX72" s="201" t="e">
        <f t="shared" si="596"/>
        <v>#DIV/0!</v>
      </c>
      <c r="CY72" s="201" t="e">
        <f t="shared" si="596"/>
        <v>#DIV/0!</v>
      </c>
      <c r="CZ72" s="201" t="e">
        <f t="shared" si="596"/>
        <v>#DIV/0!</v>
      </c>
      <c r="DA72" s="201" t="e">
        <f t="shared" si="596"/>
        <v>#DIV/0!</v>
      </c>
      <c r="DB72" s="201" t="e">
        <f t="shared" si="596"/>
        <v>#DIV/0!</v>
      </c>
      <c r="DC72" s="201" t="e">
        <f t="shared" si="596"/>
        <v>#DIV/0!</v>
      </c>
      <c r="DD72" s="201" t="e">
        <f t="shared" si="596"/>
        <v>#DIV/0!</v>
      </c>
      <c r="DE72" s="201" t="e">
        <f t="shared" si="596"/>
        <v>#DIV/0!</v>
      </c>
      <c r="DF72" s="201" t="e">
        <f t="shared" si="596"/>
        <v>#DIV/0!</v>
      </c>
      <c r="DG72" s="201" t="e">
        <f t="shared" si="596"/>
        <v>#DIV/0!</v>
      </c>
      <c r="DH72" s="389" t="e">
        <f t="shared" si="596"/>
        <v>#DIV/0!</v>
      </c>
      <c r="DI72" s="390" t="e">
        <f t="shared" si="596"/>
        <v>#DIV/0!</v>
      </c>
      <c r="DJ72" s="201">
        <f t="shared" si="596"/>
        <v>59.3</v>
      </c>
      <c r="DK72" s="201">
        <f t="shared" si="596"/>
        <v>165.3</v>
      </c>
      <c r="DL72" s="201">
        <f t="shared" si="596"/>
        <v>112.3</v>
      </c>
      <c r="DM72" s="201">
        <f t="shared" si="596"/>
        <v>32.4</v>
      </c>
      <c r="DN72" s="201">
        <f t="shared" si="596"/>
        <v>64.5</v>
      </c>
      <c r="DO72" s="201">
        <f t="shared" si="596"/>
        <v>52.2</v>
      </c>
      <c r="DP72" s="201">
        <f t="shared" si="596"/>
        <v>108.8</v>
      </c>
      <c r="DQ72" s="201">
        <f t="shared" si="596"/>
        <v>44.1</v>
      </c>
      <c r="DR72" s="201">
        <f t="shared" si="596"/>
        <v>297.2</v>
      </c>
      <c r="DS72" s="201">
        <f t="shared" si="596"/>
        <v>63</v>
      </c>
      <c r="DT72" s="389">
        <f t="shared" si="596"/>
        <v>65.7</v>
      </c>
      <c r="DU72" s="390">
        <f t="shared" si="596"/>
        <v>525.70000000000005</v>
      </c>
      <c r="DV72" s="201">
        <f t="shared" si="596"/>
        <v>53.2</v>
      </c>
      <c r="DW72" s="201">
        <f t="shared" si="596"/>
        <v>81</v>
      </c>
      <c r="DX72" s="201">
        <f t="shared" si="596"/>
        <v>164.3</v>
      </c>
      <c r="DY72" s="201">
        <f t="shared" si="596"/>
        <v>184.7</v>
      </c>
      <c r="DZ72" s="201">
        <f t="shared" si="596"/>
        <v>128.9</v>
      </c>
      <c r="EA72" s="201">
        <f t="shared" si="596"/>
        <v>113.7</v>
      </c>
      <c r="EB72" s="201">
        <f t="shared" si="596"/>
        <v>205.2</v>
      </c>
      <c r="EC72" s="201">
        <f t="shared" si="596"/>
        <v>176.2</v>
      </c>
      <c r="ED72" s="201">
        <f t="shared" si="596"/>
        <v>36.9</v>
      </c>
      <c r="EE72" s="201">
        <f t="shared" si="596"/>
        <v>130.30000000000001</v>
      </c>
      <c r="EF72" s="389">
        <f t="shared" si="596"/>
        <v>377.4</v>
      </c>
      <c r="EG72" s="390">
        <f t="shared" si="596"/>
        <v>51.7</v>
      </c>
      <c r="EH72" s="201">
        <f t="shared" si="596"/>
        <v>130</v>
      </c>
      <c r="EI72" s="201">
        <f t="shared" si="596"/>
        <v>144.1</v>
      </c>
      <c r="EJ72" s="201">
        <f t="shared" si="596"/>
        <v>49.2</v>
      </c>
      <c r="EK72" s="201">
        <f t="shared" si="596"/>
        <v>119.3</v>
      </c>
      <c r="EL72" s="201">
        <f t="shared" si="596"/>
        <v>49.5</v>
      </c>
      <c r="EM72" s="201">
        <f t="shared" si="596"/>
        <v>36.9</v>
      </c>
      <c r="EN72" s="201">
        <f t="shared" si="596"/>
        <v>19.2</v>
      </c>
      <c r="EO72" s="201">
        <f t="shared" si="596"/>
        <v>152.69999999999999</v>
      </c>
      <c r="EP72" s="201">
        <f t="shared" si="597"/>
        <v>116</v>
      </c>
      <c r="EQ72" s="201">
        <f t="shared" si="597"/>
        <v>206.8</v>
      </c>
      <c r="ER72" s="389">
        <f t="shared" si="597"/>
        <v>109</v>
      </c>
      <c r="ES72" s="390">
        <f t="shared" si="597"/>
        <v>107.4</v>
      </c>
      <c r="ET72" s="201">
        <f t="shared" si="597"/>
        <v>90.8</v>
      </c>
      <c r="EU72" s="201">
        <f t="shared" si="597"/>
        <v>97.8</v>
      </c>
      <c r="EV72" s="201">
        <f t="shared" si="597"/>
        <v>144.4</v>
      </c>
      <c r="EW72" s="201">
        <f t="shared" si="597"/>
        <v>32.799999999999997</v>
      </c>
      <c r="EX72" s="201">
        <f t="shared" si="597"/>
        <v>122.1</v>
      </c>
      <c r="EY72" s="201">
        <f t="shared" si="597"/>
        <v>89.4</v>
      </c>
      <c r="EZ72" s="201">
        <f t="shared" si="597"/>
        <v>194.2</v>
      </c>
      <c r="FA72" s="201">
        <f t="shared" si="597"/>
        <v>51.2</v>
      </c>
      <c r="FB72" s="201">
        <f t="shared" si="597"/>
        <v>133.30000000000001</v>
      </c>
      <c r="FC72" s="201">
        <f t="shared" si="597"/>
        <v>116.9</v>
      </c>
      <c r="FD72" s="389">
        <f t="shared" si="597"/>
        <v>51.9</v>
      </c>
      <c r="FE72" s="390">
        <f t="shared" si="597"/>
        <v>75.099999999999994</v>
      </c>
      <c r="FF72" s="201">
        <f t="shared" si="597"/>
        <v>40</v>
      </c>
      <c r="FG72" s="201">
        <f t="shared" si="597"/>
        <v>204.8</v>
      </c>
      <c r="FH72" s="201">
        <f t="shared" si="597"/>
        <v>72.400000000000006</v>
      </c>
      <c r="FI72" s="201">
        <f t="shared" si="597"/>
        <v>272.3</v>
      </c>
      <c r="FJ72" s="201">
        <f t="shared" si="597"/>
        <v>126.4</v>
      </c>
      <c r="FK72" s="201">
        <f t="shared" si="597"/>
        <v>228.2</v>
      </c>
      <c r="FL72" s="201">
        <f t="shared" si="597"/>
        <v>68.599999999999994</v>
      </c>
      <c r="FM72" s="201">
        <f t="shared" si="597"/>
        <v>170.5</v>
      </c>
      <c r="FN72" s="201">
        <f t="shared" si="597"/>
        <v>72.099999999999994</v>
      </c>
      <c r="FO72" s="201">
        <f t="shared" si="597"/>
        <v>54.5</v>
      </c>
      <c r="FP72" s="389">
        <f t="shared" si="597"/>
        <v>120.7</v>
      </c>
      <c r="FQ72" s="390">
        <f t="shared" si="597"/>
        <v>301</v>
      </c>
      <c r="FR72" s="201">
        <f t="shared" si="597"/>
        <v>351.1</v>
      </c>
      <c r="FS72" s="201">
        <f t="shared" si="597"/>
        <v>68</v>
      </c>
      <c r="FT72" s="201">
        <f t="shared" si="597"/>
        <v>254.1</v>
      </c>
      <c r="FU72" s="201">
        <f t="shared" si="597"/>
        <v>292</v>
      </c>
      <c r="FV72" s="201">
        <f t="shared" si="597"/>
        <v>46.9</v>
      </c>
      <c r="FW72" s="201">
        <f t="shared" si="597"/>
        <v>256.2</v>
      </c>
      <c r="FX72" s="201">
        <f t="shared" si="597"/>
        <v>406.9</v>
      </c>
      <c r="FY72" s="201">
        <f t="shared" si="597"/>
        <v>168.5</v>
      </c>
      <c r="FZ72" s="201">
        <f t="shared" si="597"/>
        <v>55.1</v>
      </c>
      <c r="GA72" s="201">
        <f t="shared" si="597"/>
        <v>191.4</v>
      </c>
      <c r="GB72" s="389">
        <f t="shared" si="597"/>
        <v>46.9</v>
      </c>
      <c r="GC72" s="390">
        <f t="shared" si="597"/>
        <v>55.2</v>
      </c>
      <c r="GD72" s="201">
        <f t="shared" si="597"/>
        <v>247.7</v>
      </c>
      <c r="GE72" s="201">
        <f t="shared" si="597"/>
        <v>246.4</v>
      </c>
      <c r="GF72" s="201">
        <f t="shared" si="597"/>
        <v>52</v>
      </c>
      <c r="GG72" s="201">
        <f t="shared" si="597"/>
        <v>75.5</v>
      </c>
      <c r="GH72" s="201">
        <f t="shared" si="597"/>
        <v>291.89999999999998</v>
      </c>
      <c r="GI72" s="201">
        <f t="shared" si="597"/>
        <v>41.8</v>
      </c>
      <c r="GJ72" s="201">
        <f t="shared" si="597"/>
        <v>122.2</v>
      </c>
      <c r="GK72" s="201">
        <f t="shared" si="597"/>
        <v>63.2</v>
      </c>
      <c r="GL72" s="201">
        <f t="shared" si="597"/>
        <v>201.6</v>
      </c>
      <c r="GM72" s="201">
        <f t="shared" si="597"/>
        <v>35.700000000000003</v>
      </c>
      <c r="GN72" s="389">
        <f t="shared" si="597"/>
        <v>135.19999999999999</v>
      </c>
      <c r="GO72" s="390">
        <f t="shared" si="597"/>
        <v>46.4</v>
      </c>
      <c r="GP72" s="201">
        <f t="shared" si="597"/>
        <v>38.4</v>
      </c>
      <c r="GQ72" s="201">
        <f t="shared" si="597"/>
        <v>71</v>
      </c>
      <c r="GR72" s="201">
        <f t="shared" si="597"/>
        <v>230.2</v>
      </c>
      <c r="GS72" s="201">
        <f t="shared" si="597"/>
        <v>34.1</v>
      </c>
      <c r="GT72" s="201">
        <f t="shared" si="597"/>
        <v>40.9</v>
      </c>
      <c r="GU72" s="201">
        <f t="shared" si="597"/>
        <v>183.2</v>
      </c>
      <c r="GV72" s="201">
        <f t="shared" si="597"/>
        <v>53.6</v>
      </c>
      <c r="GW72" s="201">
        <f t="shared" si="597"/>
        <v>84.8</v>
      </c>
      <c r="GX72" s="201">
        <f t="shared" si="597"/>
        <v>80.099999999999994</v>
      </c>
      <c r="GY72" s="201">
        <f t="shared" si="597"/>
        <v>121.2</v>
      </c>
      <c r="GZ72" s="389">
        <f t="shared" si="597"/>
        <v>111.3</v>
      </c>
      <c r="HA72" s="390">
        <f t="shared" si="597"/>
        <v>147.30000000000001</v>
      </c>
      <c r="HB72" s="201">
        <f t="shared" si="598"/>
        <v>90</v>
      </c>
      <c r="HC72" s="201">
        <f t="shared" si="599"/>
        <v>53.5</v>
      </c>
      <c r="HD72" s="201">
        <f t="shared" si="600"/>
        <v>59.8</v>
      </c>
      <c r="HE72" s="201">
        <f t="shared" si="601"/>
        <v>40.299999999999997</v>
      </c>
      <c r="HF72" s="201">
        <f t="shared" si="602"/>
        <v>116.7</v>
      </c>
      <c r="HG72" s="201">
        <f t="shared" si="603"/>
        <v>35.200000000000003</v>
      </c>
      <c r="HH72" s="201">
        <f t="shared" si="604"/>
        <v>141.6</v>
      </c>
      <c r="HI72" s="201">
        <f t="shared" si="605"/>
        <v>112.6</v>
      </c>
      <c r="HJ72" s="201">
        <f t="shared" si="606"/>
        <v>153.4</v>
      </c>
      <c r="HK72" s="201">
        <f t="shared" si="607"/>
        <v>86.1</v>
      </c>
      <c r="HL72" s="389">
        <f t="shared" si="608"/>
        <v>247.8</v>
      </c>
      <c r="HM72" s="390">
        <f t="shared" si="609"/>
        <v>354.4</v>
      </c>
      <c r="HN72" s="201">
        <f t="shared" si="610"/>
        <v>142.80000000000001</v>
      </c>
      <c r="HO72" s="201">
        <f t="shared" si="611"/>
        <v>34.799999999999997</v>
      </c>
      <c r="HP72" s="201">
        <f t="shared" si="612"/>
        <v>123.1</v>
      </c>
      <c r="HQ72" s="201">
        <f t="shared" si="613"/>
        <v>651.5</v>
      </c>
      <c r="HR72" s="201">
        <f t="shared" si="614"/>
        <v>55.6</v>
      </c>
      <c r="HS72" s="201">
        <f t="shared" si="615"/>
        <v>223.1</v>
      </c>
      <c r="HT72" s="201">
        <f t="shared" si="616"/>
        <v>87.7</v>
      </c>
      <c r="HU72" s="201">
        <f t="shared" si="617"/>
        <v>77.2</v>
      </c>
      <c r="HV72" s="201">
        <f t="shared" si="618"/>
        <v>137.30000000000001</v>
      </c>
      <c r="HW72" s="201">
        <f t="shared" si="619"/>
        <v>121.2</v>
      </c>
      <c r="HX72" s="389">
        <f t="shared" si="620"/>
        <v>32.9</v>
      </c>
      <c r="HY72" s="390">
        <f t="shared" si="621"/>
        <v>128.4</v>
      </c>
      <c r="HZ72" s="201">
        <f t="shared" si="622"/>
        <v>22.9</v>
      </c>
      <c r="IA72" s="201">
        <f t="shared" si="623"/>
        <v>120</v>
      </c>
      <c r="IB72" s="201">
        <f t="shared" si="624"/>
        <v>107</v>
      </c>
      <c r="IC72" s="201">
        <f t="shared" si="625"/>
        <v>48.7</v>
      </c>
      <c r="ID72" s="201">
        <f t="shared" si="626"/>
        <v>279</v>
      </c>
      <c r="IE72" s="201">
        <f t="shared" si="627"/>
        <v>18.600000000000001</v>
      </c>
      <c r="IF72" s="201">
        <f t="shared" si="628"/>
        <v>72.400000000000006</v>
      </c>
      <c r="IG72" s="201">
        <f t="shared" si="629"/>
        <v>53</v>
      </c>
      <c r="IH72" s="201">
        <f t="shared" si="630"/>
        <v>31.9</v>
      </c>
      <c r="II72" s="201">
        <f t="shared" si="631"/>
        <v>65.8</v>
      </c>
      <c r="IJ72" s="389">
        <f t="shared" si="632"/>
        <v>127.8</v>
      </c>
      <c r="IK72" s="390">
        <f t="shared" si="633"/>
        <v>15.1</v>
      </c>
      <c r="IL72" s="201">
        <f t="shared" si="634"/>
        <v>337.3</v>
      </c>
      <c r="IM72" s="201">
        <f t="shared" si="635"/>
        <v>178.7</v>
      </c>
      <c r="IN72" s="201">
        <f t="shared" si="636"/>
        <v>141.4</v>
      </c>
      <c r="IO72" s="201">
        <f t="shared" si="637"/>
        <v>61.5</v>
      </c>
      <c r="IP72" s="201">
        <f t="shared" si="638"/>
        <v>86.4</v>
      </c>
      <c r="IQ72" s="201">
        <f t="shared" si="639"/>
        <v>252.7</v>
      </c>
      <c r="IR72" s="201">
        <f t="shared" si="640"/>
        <v>126.7</v>
      </c>
      <c r="IS72" s="201">
        <f t="shared" si="641"/>
        <v>29.7</v>
      </c>
      <c r="IT72" s="201">
        <f t="shared" si="642"/>
        <v>67.5</v>
      </c>
      <c r="IU72" s="201">
        <f t="shared" si="643"/>
        <v>267.60000000000002</v>
      </c>
      <c r="IV72" s="389">
        <f t="shared" si="644"/>
        <v>14.8</v>
      </c>
      <c r="IW72" s="390">
        <f t="shared" si="645"/>
        <v>305.39999999999998</v>
      </c>
      <c r="IX72" s="201">
        <f t="shared" si="646"/>
        <v>38.6</v>
      </c>
      <c r="IY72" s="201">
        <f t="shared" si="647"/>
        <v>90.8</v>
      </c>
      <c r="IZ72" s="201">
        <f t="shared" si="648"/>
        <v>70.099999999999994</v>
      </c>
      <c r="JA72" s="201">
        <f t="shared" si="649"/>
        <v>171.6</v>
      </c>
      <c r="JB72" s="201">
        <f t="shared" si="650"/>
        <v>91.9</v>
      </c>
      <c r="JC72" s="201">
        <f t="shared" si="651"/>
        <v>240.9</v>
      </c>
      <c r="JD72" s="201">
        <f t="shared" si="652"/>
        <v>82.7</v>
      </c>
      <c r="JE72" s="201">
        <f t="shared" si="653"/>
        <v>1268.4000000000001</v>
      </c>
      <c r="JF72" s="201">
        <f t="shared" si="654"/>
        <v>100.9</v>
      </c>
      <c r="JG72" s="201">
        <f t="shared" si="655"/>
        <v>188.6</v>
      </c>
      <c r="JH72" s="389">
        <f t="shared" si="656"/>
        <v>631.4</v>
      </c>
      <c r="JI72" s="390">
        <f t="shared" si="657"/>
        <v>130.4</v>
      </c>
      <c r="JJ72" s="201">
        <f t="shared" si="658"/>
        <v>77</v>
      </c>
      <c r="JK72" s="201">
        <f t="shared" si="659"/>
        <v>0</v>
      </c>
      <c r="JL72" s="201">
        <f t="shared" si="660"/>
        <v>0</v>
      </c>
      <c r="JM72" s="201">
        <f t="shared" si="661"/>
        <v>0</v>
      </c>
      <c r="JN72" s="201">
        <f t="shared" si="662"/>
        <v>0</v>
      </c>
      <c r="JO72" s="201">
        <f t="shared" si="663"/>
        <v>0</v>
      </c>
      <c r="JP72" s="201">
        <f t="shared" si="664"/>
        <v>0</v>
      </c>
      <c r="JQ72" s="201">
        <f t="shared" si="665"/>
        <v>0</v>
      </c>
      <c r="JR72" s="201">
        <f t="shared" si="666"/>
        <v>0</v>
      </c>
      <c r="JS72" s="201">
        <f t="shared" si="667"/>
        <v>0</v>
      </c>
      <c r="JT72" s="389">
        <f t="shared" si="668"/>
        <v>0</v>
      </c>
      <c r="JU72" s="390">
        <f t="shared" si="669"/>
        <v>0</v>
      </c>
      <c r="JV72" s="201">
        <f t="shared" si="670"/>
        <v>0</v>
      </c>
      <c r="JW72" s="201" t="e">
        <f t="shared" si="671"/>
        <v>#DIV/0!</v>
      </c>
      <c r="JX72" s="201" t="e">
        <f t="shared" si="672"/>
        <v>#DIV/0!</v>
      </c>
      <c r="JY72" s="201" t="e">
        <f t="shared" si="673"/>
        <v>#DIV/0!</v>
      </c>
      <c r="JZ72" s="201" t="e">
        <f t="shared" si="674"/>
        <v>#DIV/0!</v>
      </c>
      <c r="KA72" s="201" t="e">
        <f t="shared" si="675"/>
        <v>#DIV/0!</v>
      </c>
      <c r="KB72" s="201" t="e">
        <f t="shared" si="676"/>
        <v>#DIV/0!</v>
      </c>
      <c r="KC72" s="201" t="e">
        <f t="shared" si="677"/>
        <v>#DIV/0!</v>
      </c>
      <c r="KD72" s="201" t="e">
        <f t="shared" si="678"/>
        <v>#DIV/0!</v>
      </c>
      <c r="KE72" s="201" t="e">
        <f t="shared" si="679"/>
        <v>#DIV/0!</v>
      </c>
      <c r="KF72" s="389" t="e">
        <f t="shared" si="680"/>
        <v>#DIV/0!</v>
      </c>
      <c r="KG72" s="390" t="e">
        <f t="shared" si="681"/>
        <v>#DIV/0!</v>
      </c>
      <c r="KH72" s="201" t="e">
        <f t="shared" si="682"/>
        <v>#DIV/0!</v>
      </c>
      <c r="KI72" s="201" t="e">
        <f t="shared" si="683"/>
        <v>#DIV/0!</v>
      </c>
      <c r="KJ72" s="201" t="e">
        <f t="shared" si="684"/>
        <v>#DIV/0!</v>
      </c>
      <c r="KK72" s="201" t="e">
        <f t="shared" si="685"/>
        <v>#DIV/0!</v>
      </c>
      <c r="KL72" s="201" t="e">
        <f t="shared" si="686"/>
        <v>#DIV/0!</v>
      </c>
      <c r="KM72" s="201" t="e">
        <f t="shared" si="687"/>
        <v>#DIV/0!</v>
      </c>
      <c r="KN72" s="201" t="e">
        <f t="shared" si="688"/>
        <v>#DIV/0!</v>
      </c>
      <c r="KO72" s="201" t="e">
        <f t="shared" si="689"/>
        <v>#DIV/0!</v>
      </c>
      <c r="KP72" s="201" t="e">
        <f t="shared" si="690"/>
        <v>#DIV/0!</v>
      </c>
      <c r="KQ72" s="201" t="e">
        <f t="shared" si="691"/>
        <v>#DIV/0!</v>
      </c>
      <c r="KR72" s="389" t="e">
        <f t="shared" si="692"/>
        <v>#DIV/0!</v>
      </c>
      <c r="KS72" s="390" t="e">
        <f t="shared" si="693"/>
        <v>#DIV/0!</v>
      </c>
      <c r="KT72" s="201" t="e">
        <f t="shared" si="694"/>
        <v>#DIV/0!</v>
      </c>
      <c r="KU72" s="201" t="e">
        <f t="shared" si="695"/>
        <v>#DIV/0!</v>
      </c>
      <c r="KV72" s="201" t="e">
        <f t="shared" si="696"/>
        <v>#DIV/0!</v>
      </c>
      <c r="KW72" s="201" t="e">
        <f t="shared" si="697"/>
        <v>#DIV/0!</v>
      </c>
      <c r="KX72" s="201" t="e">
        <f t="shared" si="698"/>
        <v>#DIV/0!</v>
      </c>
      <c r="KY72" s="201" t="e">
        <f t="shared" si="699"/>
        <v>#DIV/0!</v>
      </c>
      <c r="KZ72" s="201" t="e">
        <f t="shared" si="700"/>
        <v>#DIV/0!</v>
      </c>
      <c r="LA72" s="201" t="e">
        <f t="shared" si="701"/>
        <v>#DIV/0!</v>
      </c>
      <c r="LB72" s="201" t="e">
        <f t="shared" si="702"/>
        <v>#DIV/0!</v>
      </c>
      <c r="LC72" s="201" t="e">
        <f t="shared" si="703"/>
        <v>#DIV/0!</v>
      </c>
      <c r="LD72" s="389" t="e">
        <f t="shared" si="704"/>
        <v>#DIV/0!</v>
      </c>
      <c r="LE72" s="390" t="e">
        <f t="shared" si="705"/>
        <v>#DIV/0!</v>
      </c>
      <c r="LF72" s="201" t="e">
        <f t="shared" si="706"/>
        <v>#DIV/0!</v>
      </c>
      <c r="LG72" s="201" t="e">
        <f t="shared" si="707"/>
        <v>#DIV/0!</v>
      </c>
      <c r="LH72" s="201" t="e">
        <f t="shared" si="708"/>
        <v>#DIV/0!</v>
      </c>
      <c r="LI72" s="201" t="e">
        <f t="shared" si="709"/>
        <v>#DIV/0!</v>
      </c>
      <c r="LJ72" s="201" t="e">
        <f t="shared" si="710"/>
        <v>#DIV/0!</v>
      </c>
      <c r="LK72" s="201" t="e">
        <f t="shared" si="711"/>
        <v>#DIV/0!</v>
      </c>
      <c r="LL72" s="201" t="e">
        <f t="shared" si="712"/>
        <v>#DIV/0!</v>
      </c>
      <c r="LM72" s="201" t="e">
        <f t="shared" si="713"/>
        <v>#DIV/0!</v>
      </c>
      <c r="LN72" s="201" t="e">
        <f t="shared" si="714"/>
        <v>#DIV/0!</v>
      </c>
      <c r="LO72" s="201" t="e">
        <f t="shared" si="715"/>
        <v>#DIV/0!</v>
      </c>
      <c r="LP72" s="389" t="e">
        <f t="shared" si="716"/>
        <v>#DIV/0!</v>
      </c>
      <c r="LQ72" s="390" t="e">
        <f t="shared" si="717"/>
        <v>#DIV/0!</v>
      </c>
      <c r="LR72" s="201" t="e">
        <f t="shared" si="718"/>
        <v>#DIV/0!</v>
      </c>
      <c r="LS72" s="201" t="e">
        <f t="shared" si="719"/>
        <v>#DIV/0!</v>
      </c>
      <c r="LT72" s="201" t="e">
        <f t="shared" si="720"/>
        <v>#DIV/0!</v>
      </c>
      <c r="LU72" s="201" t="e">
        <f t="shared" si="721"/>
        <v>#DIV/0!</v>
      </c>
      <c r="LV72" s="201" t="e">
        <f t="shared" si="722"/>
        <v>#DIV/0!</v>
      </c>
      <c r="LW72" s="201" t="e">
        <f t="shared" si="723"/>
        <v>#DIV/0!</v>
      </c>
      <c r="LX72" s="201" t="e">
        <f t="shared" si="724"/>
        <v>#DIV/0!</v>
      </c>
      <c r="LY72" s="201" t="e">
        <f t="shared" si="725"/>
        <v>#DIV/0!</v>
      </c>
      <c r="LZ72" s="201" t="e">
        <f t="shared" si="726"/>
        <v>#DIV/0!</v>
      </c>
      <c r="MA72" s="201" t="e">
        <f t="shared" si="727"/>
        <v>#DIV/0!</v>
      </c>
      <c r="MB72" s="389" t="e">
        <f t="shared" si="728"/>
        <v>#DIV/0!</v>
      </c>
      <c r="MC72" s="390" t="e">
        <f t="shared" si="729"/>
        <v>#DIV/0!</v>
      </c>
      <c r="MD72" s="201" t="e">
        <f t="shared" si="730"/>
        <v>#DIV/0!</v>
      </c>
      <c r="ME72" s="201" t="e">
        <f t="shared" si="731"/>
        <v>#DIV/0!</v>
      </c>
      <c r="MF72" s="201" t="e">
        <f t="shared" si="732"/>
        <v>#DIV/0!</v>
      </c>
      <c r="MG72" s="201" t="e">
        <f t="shared" si="733"/>
        <v>#DIV/0!</v>
      </c>
      <c r="MH72" s="201" t="e">
        <f t="shared" si="734"/>
        <v>#DIV/0!</v>
      </c>
      <c r="MI72" s="201" t="e">
        <f t="shared" si="735"/>
        <v>#DIV/0!</v>
      </c>
      <c r="MJ72" s="201" t="e">
        <f t="shared" si="736"/>
        <v>#DIV/0!</v>
      </c>
      <c r="MK72" s="201" t="e">
        <f t="shared" si="737"/>
        <v>#DIV/0!</v>
      </c>
      <c r="ML72" s="201" t="e">
        <f t="shared" si="738"/>
        <v>#DIV/0!</v>
      </c>
      <c r="MM72" s="201" t="e">
        <f t="shared" si="739"/>
        <v>#DIV/0!</v>
      </c>
      <c r="MN72" s="389" t="e">
        <f t="shared" si="740"/>
        <v>#DIV/0!</v>
      </c>
      <c r="MO72" s="390" t="e">
        <f t="shared" si="741"/>
        <v>#DIV/0!</v>
      </c>
      <c r="MP72" s="201" t="e">
        <f t="shared" si="742"/>
        <v>#DIV/0!</v>
      </c>
      <c r="MQ72" s="201" t="e">
        <f t="shared" si="743"/>
        <v>#DIV/0!</v>
      </c>
      <c r="MR72" s="201" t="e">
        <f t="shared" si="744"/>
        <v>#DIV/0!</v>
      </c>
      <c r="MS72" s="201" t="e">
        <f t="shared" si="745"/>
        <v>#DIV/0!</v>
      </c>
      <c r="MT72" s="201" t="e">
        <f t="shared" si="746"/>
        <v>#DIV/0!</v>
      </c>
      <c r="MU72" s="201" t="e">
        <f t="shared" si="747"/>
        <v>#DIV/0!</v>
      </c>
      <c r="MV72" s="201" t="e">
        <f t="shared" si="748"/>
        <v>#DIV/0!</v>
      </c>
      <c r="MW72" s="201" t="e">
        <f t="shared" si="749"/>
        <v>#DIV/0!</v>
      </c>
      <c r="MX72" s="201" t="e">
        <f t="shared" si="750"/>
        <v>#DIV/0!</v>
      </c>
      <c r="MY72" s="201" t="e">
        <f t="shared" si="751"/>
        <v>#DIV/0!</v>
      </c>
      <c r="MZ72" s="389" t="e">
        <f t="shared" si="752"/>
        <v>#DIV/0!</v>
      </c>
      <c r="NA72" s="390" t="e">
        <f t="shared" si="753"/>
        <v>#DIV/0!</v>
      </c>
      <c r="NB72" s="201" t="e">
        <f t="shared" si="754"/>
        <v>#DIV/0!</v>
      </c>
      <c r="NC72" s="201" t="e">
        <f t="shared" si="755"/>
        <v>#DIV/0!</v>
      </c>
      <c r="ND72" s="201" t="e">
        <f t="shared" si="756"/>
        <v>#DIV/0!</v>
      </c>
      <c r="NE72" s="201" t="e">
        <f t="shared" si="757"/>
        <v>#DIV/0!</v>
      </c>
      <c r="NF72" s="201" t="e">
        <f t="shared" si="758"/>
        <v>#DIV/0!</v>
      </c>
      <c r="NG72" s="201" t="e">
        <f t="shared" si="759"/>
        <v>#DIV/0!</v>
      </c>
      <c r="NH72" s="201" t="e">
        <f t="shared" si="760"/>
        <v>#DIV/0!</v>
      </c>
      <c r="NI72" s="201" t="e">
        <f t="shared" si="761"/>
        <v>#DIV/0!</v>
      </c>
      <c r="NJ72" s="201" t="e">
        <f t="shared" si="762"/>
        <v>#DIV/0!</v>
      </c>
      <c r="NK72" s="201" t="e">
        <f t="shared" si="763"/>
        <v>#DIV/0!</v>
      </c>
      <c r="NL72" s="389" t="e">
        <f t="shared" si="764"/>
        <v>#DIV/0!</v>
      </c>
      <c r="NM72" s="390" t="e">
        <f t="shared" si="765"/>
        <v>#DIV/0!</v>
      </c>
      <c r="NN72" s="201" t="e">
        <f t="shared" si="766"/>
        <v>#DIV/0!</v>
      </c>
      <c r="NO72" s="201" t="e">
        <f t="shared" si="767"/>
        <v>#DIV/0!</v>
      </c>
      <c r="NP72" s="201" t="e">
        <f t="shared" si="768"/>
        <v>#DIV/0!</v>
      </c>
      <c r="NQ72" s="201" t="e">
        <f t="shared" si="769"/>
        <v>#DIV/0!</v>
      </c>
      <c r="NR72" s="201" t="e">
        <f t="shared" si="770"/>
        <v>#DIV/0!</v>
      </c>
      <c r="NS72" s="201" t="e">
        <f t="shared" si="771"/>
        <v>#DIV/0!</v>
      </c>
      <c r="NT72" s="201" t="e">
        <f t="shared" si="772"/>
        <v>#DIV/0!</v>
      </c>
      <c r="NU72" s="201" t="e">
        <f t="shared" si="773"/>
        <v>#DIV/0!</v>
      </c>
      <c r="NV72" s="201" t="e">
        <f t="shared" si="774"/>
        <v>#DIV/0!</v>
      </c>
      <c r="NW72" s="201" t="e">
        <f t="shared" si="775"/>
        <v>#DIV/0!</v>
      </c>
      <c r="NX72" s="389" t="e">
        <f t="shared" si="776"/>
        <v>#DIV/0!</v>
      </c>
      <c r="NY72" s="390" t="e">
        <f t="shared" si="777"/>
        <v>#DIV/0!</v>
      </c>
      <c r="NZ72" s="201" t="e">
        <f t="shared" si="778"/>
        <v>#DIV/0!</v>
      </c>
      <c r="OA72" s="201" t="e">
        <f t="shared" si="779"/>
        <v>#DIV/0!</v>
      </c>
      <c r="OB72" s="201" t="e">
        <f t="shared" si="780"/>
        <v>#DIV/0!</v>
      </c>
      <c r="OC72" s="201" t="e">
        <f t="shared" si="781"/>
        <v>#DIV/0!</v>
      </c>
      <c r="OD72" s="201" t="e">
        <f t="shared" si="782"/>
        <v>#DIV/0!</v>
      </c>
      <c r="OE72" s="201" t="e">
        <f t="shared" si="783"/>
        <v>#DIV/0!</v>
      </c>
      <c r="OF72" s="201" t="e">
        <f t="shared" si="784"/>
        <v>#DIV/0!</v>
      </c>
      <c r="OG72" s="201" t="e">
        <f t="shared" si="785"/>
        <v>#DIV/0!</v>
      </c>
      <c r="OH72" s="201" t="e">
        <f t="shared" si="786"/>
        <v>#DIV/0!</v>
      </c>
      <c r="OI72" s="201" t="e">
        <f t="shared" si="787"/>
        <v>#DIV/0!</v>
      </c>
      <c r="OJ72" s="389" t="e">
        <f t="shared" si="788"/>
        <v>#DIV/0!</v>
      </c>
      <c r="OK72" s="390" t="e">
        <f t="shared" si="789"/>
        <v>#DIV/0!</v>
      </c>
      <c r="OL72" s="201" t="e">
        <f t="shared" si="790"/>
        <v>#DIV/0!</v>
      </c>
      <c r="OM72" s="201" t="e">
        <f t="shared" si="791"/>
        <v>#DIV/0!</v>
      </c>
      <c r="ON72" s="201" t="e">
        <f t="shared" si="792"/>
        <v>#DIV/0!</v>
      </c>
      <c r="OO72" s="201" t="e">
        <f t="shared" si="793"/>
        <v>#DIV/0!</v>
      </c>
      <c r="OP72" s="201" t="e">
        <f t="shared" si="794"/>
        <v>#DIV/0!</v>
      </c>
      <c r="OQ72" s="201" t="e">
        <f t="shared" si="795"/>
        <v>#DIV/0!</v>
      </c>
      <c r="OR72" s="201" t="e">
        <f t="shared" si="796"/>
        <v>#DIV/0!</v>
      </c>
      <c r="OS72" s="201" t="e">
        <f t="shared" si="797"/>
        <v>#DIV/0!</v>
      </c>
      <c r="OT72" s="201" t="e">
        <f t="shared" si="798"/>
        <v>#DIV/0!</v>
      </c>
      <c r="OU72" s="201" t="e">
        <f t="shared" si="799"/>
        <v>#DIV/0!</v>
      </c>
      <c r="OV72" s="389" t="e">
        <f t="shared" si="800"/>
        <v>#DIV/0!</v>
      </c>
      <c r="OW72" s="390" t="e">
        <f t="shared" si="801"/>
        <v>#DIV/0!</v>
      </c>
      <c r="OX72" s="201" t="e">
        <f t="shared" si="802"/>
        <v>#DIV/0!</v>
      </c>
      <c r="OY72" s="201" t="e">
        <f t="shared" si="803"/>
        <v>#DIV/0!</v>
      </c>
      <c r="OZ72" s="201" t="e">
        <f t="shared" si="804"/>
        <v>#DIV/0!</v>
      </c>
      <c r="PA72" s="201" t="e">
        <f t="shared" si="805"/>
        <v>#DIV/0!</v>
      </c>
      <c r="PB72" s="201" t="e">
        <f t="shared" si="806"/>
        <v>#DIV/0!</v>
      </c>
      <c r="PC72" s="201" t="e">
        <f t="shared" si="807"/>
        <v>#DIV/0!</v>
      </c>
      <c r="PD72" s="201" t="e">
        <f t="shared" si="808"/>
        <v>#DIV/0!</v>
      </c>
      <c r="PE72" s="201" t="e">
        <f t="shared" si="809"/>
        <v>#DIV/0!</v>
      </c>
      <c r="PF72" s="201" t="e">
        <f t="shared" si="810"/>
        <v>#DIV/0!</v>
      </c>
      <c r="PG72" s="201" t="e">
        <f t="shared" si="811"/>
        <v>#DIV/0!</v>
      </c>
      <c r="PH72" s="389" t="e">
        <f t="shared" si="812"/>
        <v>#DIV/0!</v>
      </c>
      <c r="PI72" s="390" t="e">
        <f t="shared" si="813"/>
        <v>#DIV/0!</v>
      </c>
    </row>
    <row r="73" spans="2:425" ht="12.5" thickBot="1">
      <c r="B73" s="212" t="s">
        <v>148</v>
      </c>
      <c r="C73" s="213"/>
      <c r="D73" s="214" t="s">
        <v>25</v>
      </c>
      <c r="E73" s="215">
        <v>93.9</v>
      </c>
      <c r="F73" s="215" t="s">
        <v>269</v>
      </c>
      <c r="G73" s="215"/>
      <c r="H73" s="215"/>
      <c r="I73" s="215"/>
      <c r="J73" s="215"/>
      <c r="K73" s="215"/>
      <c r="L73" s="215"/>
      <c r="M73" s="215"/>
      <c r="N73" s="215"/>
      <c r="O73" s="215"/>
      <c r="P73" s="215"/>
      <c r="Q73" s="215"/>
      <c r="R73" s="215">
        <f t="shared" si="595"/>
        <v>73.400000000000006</v>
      </c>
      <c r="S73" s="215">
        <f t="shared" si="595"/>
        <v>67</v>
      </c>
      <c r="T73" s="215">
        <f t="shared" si="595"/>
        <v>138</v>
      </c>
      <c r="U73" s="215">
        <f t="shared" si="595"/>
        <v>105.9</v>
      </c>
      <c r="V73" s="215">
        <f t="shared" si="595"/>
        <v>56.5</v>
      </c>
      <c r="W73" s="215">
        <f t="shared" si="595"/>
        <v>81.7</v>
      </c>
      <c r="X73" s="215">
        <f t="shared" si="595"/>
        <v>121.9</v>
      </c>
      <c r="Y73" s="215">
        <f t="shared" si="595"/>
        <v>119.4</v>
      </c>
      <c r="Z73" s="215">
        <f t="shared" si="595"/>
        <v>84.7</v>
      </c>
      <c r="AA73" s="215">
        <f t="shared" si="595"/>
        <v>80.5</v>
      </c>
      <c r="AB73" s="215">
        <f t="shared" si="595"/>
        <v>197.9</v>
      </c>
      <c r="AC73" s="215">
        <f t="shared" si="595"/>
        <v>123.9</v>
      </c>
      <c r="AD73" s="215">
        <f t="shared" si="595"/>
        <v>162.9</v>
      </c>
      <c r="AE73" s="215">
        <f t="shared" si="595"/>
        <v>137.30000000000001</v>
      </c>
      <c r="AF73" s="215">
        <f t="shared" si="595"/>
        <v>132</v>
      </c>
      <c r="AG73" s="215">
        <f t="shared" si="595"/>
        <v>105.8</v>
      </c>
      <c r="AH73" s="215">
        <f t="shared" si="595"/>
        <v>147.5</v>
      </c>
      <c r="AI73" s="215">
        <f t="shared" si="595"/>
        <v>77.099999999999994</v>
      </c>
      <c r="AJ73" s="215">
        <f t="shared" si="595"/>
        <v>106.7</v>
      </c>
      <c r="AK73" s="215">
        <f t="shared" si="595"/>
        <v>127.3</v>
      </c>
      <c r="AL73" s="215">
        <f t="shared" si="595"/>
        <v>120.3</v>
      </c>
      <c r="AM73" s="215">
        <f t="shared" si="595"/>
        <v>113.8</v>
      </c>
      <c r="AN73" s="215">
        <f t="shared" si="595"/>
        <v>117.3</v>
      </c>
      <c r="AO73" s="215">
        <f t="shared" si="595"/>
        <v>118.5</v>
      </c>
      <c r="AP73" s="215">
        <f t="shared" si="595"/>
        <v>116.5</v>
      </c>
      <c r="AQ73" s="215">
        <f t="shared" si="595"/>
        <v>54.4</v>
      </c>
      <c r="AR73" s="215">
        <f t="shared" si="595"/>
        <v>111.1</v>
      </c>
      <c r="AS73" s="215">
        <f t="shared" si="595"/>
        <v>100.6</v>
      </c>
      <c r="AT73" s="215">
        <f t="shared" si="595"/>
        <v>98.8</v>
      </c>
      <c r="AU73" s="215">
        <f t="shared" si="595"/>
        <v>280</v>
      </c>
      <c r="AV73" s="215">
        <f t="shared" si="595"/>
        <v>134.1</v>
      </c>
      <c r="AW73" s="215">
        <f t="shared" si="595"/>
        <v>86.3</v>
      </c>
      <c r="AX73" s="215">
        <f t="shared" si="595"/>
        <v>98.2</v>
      </c>
      <c r="AY73" s="215">
        <f t="shared" si="595"/>
        <v>128.5</v>
      </c>
      <c r="AZ73" s="394">
        <f t="shared" si="595"/>
        <v>95.4</v>
      </c>
      <c r="BA73" s="395">
        <f t="shared" si="595"/>
        <v>124.9</v>
      </c>
      <c r="BB73" s="215">
        <f t="shared" si="595"/>
        <v>103.1</v>
      </c>
      <c r="BC73" s="215">
        <f t="shared" si="595"/>
        <v>201.3</v>
      </c>
      <c r="BD73" s="215">
        <f t="shared" si="595"/>
        <v>129.30000000000001</v>
      </c>
      <c r="BE73" s="215">
        <f t="shared" si="595"/>
        <v>117.4</v>
      </c>
      <c r="BF73" s="215">
        <f t="shared" si="595"/>
        <v>128.5</v>
      </c>
      <c r="BG73" s="215">
        <f t="shared" si="595"/>
        <v>73.8</v>
      </c>
      <c r="BH73" s="215">
        <f t="shared" si="595"/>
        <v>89.7</v>
      </c>
      <c r="BI73" s="215">
        <f t="shared" si="595"/>
        <v>0</v>
      </c>
      <c r="BJ73" s="215">
        <f t="shared" si="595"/>
        <v>0</v>
      </c>
      <c r="BK73" s="215">
        <f t="shared" si="595"/>
        <v>0</v>
      </c>
      <c r="BL73" s="394">
        <f t="shared" si="595"/>
        <v>0</v>
      </c>
      <c r="BM73" s="395">
        <f t="shared" si="595"/>
        <v>0</v>
      </c>
      <c r="BN73" s="215">
        <f t="shared" si="595"/>
        <v>0</v>
      </c>
      <c r="BO73" s="215">
        <f t="shared" si="595"/>
        <v>0</v>
      </c>
      <c r="BP73" s="215">
        <f t="shared" si="595"/>
        <v>0</v>
      </c>
      <c r="BQ73" s="215">
        <f t="shared" si="595"/>
        <v>0</v>
      </c>
      <c r="BR73" s="215">
        <f t="shared" si="595"/>
        <v>0</v>
      </c>
      <c r="BS73" s="215">
        <f t="shared" si="595"/>
        <v>0</v>
      </c>
      <c r="BT73" s="215">
        <f t="shared" si="595"/>
        <v>0</v>
      </c>
      <c r="BU73" s="215" t="e">
        <f t="shared" si="595"/>
        <v>#DIV/0!</v>
      </c>
      <c r="BV73" s="215" t="e">
        <f t="shared" si="595"/>
        <v>#DIV/0!</v>
      </c>
      <c r="BW73" s="215" t="e">
        <f t="shared" si="595"/>
        <v>#DIV/0!</v>
      </c>
      <c r="BX73" s="394" t="e">
        <f t="shared" si="595"/>
        <v>#DIV/0!</v>
      </c>
      <c r="BY73" s="395" t="e">
        <f t="shared" si="595"/>
        <v>#DIV/0!</v>
      </c>
      <c r="BZ73" s="215" t="e">
        <f t="shared" si="595"/>
        <v>#DIV/0!</v>
      </c>
      <c r="CA73" s="215" t="e">
        <f t="shared" si="595"/>
        <v>#DIV/0!</v>
      </c>
      <c r="CB73" s="215" t="e">
        <f t="shared" si="595"/>
        <v>#DIV/0!</v>
      </c>
      <c r="CC73" s="215" t="e">
        <f t="shared" si="595"/>
        <v>#DIV/0!</v>
      </c>
      <c r="CD73" s="215" t="e">
        <f t="shared" si="596"/>
        <v>#DIV/0!</v>
      </c>
      <c r="CE73" s="215" t="e">
        <f t="shared" si="596"/>
        <v>#DIV/0!</v>
      </c>
      <c r="CF73" s="215" t="e">
        <f t="shared" si="596"/>
        <v>#DIV/0!</v>
      </c>
      <c r="CG73" s="215" t="e">
        <f t="shared" si="596"/>
        <v>#DIV/0!</v>
      </c>
      <c r="CH73" s="215" t="e">
        <f t="shared" si="596"/>
        <v>#DIV/0!</v>
      </c>
      <c r="CI73" s="215" t="e">
        <f t="shared" si="596"/>
        <v>#DIV/0!</v>
      </c>
      <c r="CJ73" s="394" t="e">
        <f t="shared" si="596"/>
        <v>#DIV/0!</v>
      </c>
      <c r="CK73" s="395" t="e">
        <f t="shared" si="596"/>
        <v>#DIV/0!</v>
      </c>
      <c r="CL73" s="215" t="e">
        <f t="shared" si="596"/>
        <v>#DIV/0!</v>
      </c>
      <c r="CM73" s="215" t="e">
        <f t="shared" si="596"/>
        <v>#DIV/0!</v>
      </c>
      <c r="CN73" s="215" t="e">
        <f t="shared" si="596"/>
        <v>#DIV/0!</v>
      </c>
      <c r="CO73" s="215" t="e">
        <f t="shared" si="596"/>
        <v>#DIV/0!</v>
      </c>
      <c r="CP73" s="215" t="e">
        <f t="shared" si="596"/>
        <v>#DIV/0!</v>
      </c>
      <c r="CQ73" s="215" t="e">
        <f t="shared" si="596"/>
        <v>#DIV/0!</v>
      </c>
      <c r="CR73" s="215" t="e">
        <f t="shared" si="596"/>
        <v>#DIV/0!</v>
      </c>
      <c r="CS73" s="215" t="e">
        <f t="shared" si="596"/>
        <v>#DIV/0!</v>
      </c>
      <c r="CT73" s="215" t="e">
        <f t="shared" si="596"/>
        <v>#DIV/0!</v>
      </c>
      <c r="CU73" s="215" t="e">
        <f t="shared" si="596"/>
        <v>#DIV/0!</v>
      </c>
      <c r="CV73" s="394" t="e">
        <f t="shared" si="596"/>
        <v>#DIV/0!</v>
      </c>
      <c r="CW73" s="395" t="e">
        <f t="shared" si="596"/>
        <v>#DIV/0!</v>
      </c>
      <c r="CX73" s="215" t="e">
        <f t="shared" si="596"/>
        <v>#DIV/0!</v>
      </c>
      <c r="CY73" s="215" t="e">
        <f t="shared" si="596"/>
        <v>#DIV/0!</v>
      </c>
      <c r="CZ73" s="215" t="e">
        <f t="shared" si="596"/>
        <v>#DIV/0!</v>
      </c>
      <c r="DA73" s="215" t="e">
        <f t="shared" si="596"/>
        <v>#DIV/0!</v>
      </c>
      <c r="DB73" s="215" t="e">
        <f t="shared" si="596"/>
        <v>#DIV/0!</v>
      </c>
      <c r="DC73" s="215" t="e">
        <f t="shared" si="596"/>
        <v>#DIV/0!</v>
      </c>
      <c r="DD73" s="215" t="e">
        <f t="shared" si="596"/>
        <v>#DIV/0!</v>
      </c>
      <c r="DE73" s="215" t="e">
        <f t="shared" si="596"/>
        <v>#DIV/0!</v>
      </c>
      <c r="DF73" s="215" t="e">
        <f t="shared" si="596"/>
        <v>#DIV/0!</v>
      </c>
      <c r="DG73" s="215" t="e">
        <f t="shared" si="596"/>
        <v>#DIV/0!</v>
      </c>
      <c r="DH73" s="394" t="e">
        <f t="shared" si="596"/>
        <v>#DIV/0!</v>
      </c>
      <c r="DI73" s="395" t="e">
        <f t="shared" si="596"/>
        <v>#DIV/0!</v>
      </c>
      <c r="DJ73" s="215">
        <f t="shared" si="596"/>
        <v>90</v>
      </c>
      <c r="DK73" s="215">
        <f t="shared" si="596"/>
        <v>87.3</v>
      </c>
      <c r="DL73" s="215">
        <f t="shared" si="596"/>
        <v>95.1</v>
      </c>
      <c r="DM73" s="215">
        <f t="shared" si="596"/>
        <v>52.8</v>
      </c>
      <c r="DN73" s="215">
        <f t="shared" si="596"/>
        <v>99.2</v>
      </c>
      <c r="DO73" s="215">
        <f t="shared" si="596"/>
        <v>48.2</v>
      </c>
      <c r="DP73" s="215">
        <f t="shared" si="596"/>
        <v>129</v>
      </c>
      <c r="DQ73" s="215">
        <f t="shared" si="596"/>
        <v>63.7</v>
      </c>
      <c r="DR73" s="215">
        <f t="shared" si="596"/>
        <v>80.2</v>
      </c>
      <c r="DS73" s="215">
        <f t="shared" si="596"/>
        <v>103.2</v>
      </c>
      <c r="DT73" s="394">
        <f t="shared" si="596"/>
        <v>100.8</v>
      </c>
      <c r="DU73" s="395">
        <f t="shared" si="596"/>
        <v>88.6</v>
      </c>
      <c r="DV73" s="215">
        <f t="shared" si="596"/>
        <v>69.5</v>
      </c>
      <c r="DW73" s="215">
        <f t="shared" si="596"/>
        <v>103.2</v>
      </c>
      <c r="DX73" s="215">
        <f t="shared" si="596"/>
        <v>82.7</v>
      </c>
      <c r="DY73" s="215">
        <f t="shared" si="596"/>
        <v>119.4</v>
      </c>
      <c r="DZ73" s="215">
        <f t="shared" si="596"/>
        <v>67.900000000000006</v>
      </c>
      <c r="EA73" s="215">
        <f t="shared" si="596"/>
        <v>90.5</v>
      </c>
      <c r="EB73" s="215">
        <f t="shared" si="596"/>
        <v>70.8</v>
      </c>
      <c r="EC73" s="215">
        <f t="shared" si="596"/>
        <v>102.2</v>
      </c>
      <c r="ED73" s="215">
        <f t="shared" si="596"/>
        <v>148.1</v>
      </c>
      <c r="EE73" s="215">
        <f t="shared" si="596"/>
        <v>161</v>
      </c>
      <c r="EF73" s="394">
        <f t="shared" si="596"/>
        <v>64.900000000000006</v>
      </c>
      <c r="EG73" s="395">
        <f t="shared" si="596"/>
        <v>95</v>
      </c>
      <c r="EH73" s="215">
        <f t="shared" si="596"/>
        <v>109</v>
      </c>
      <c r="EI73" s="215">
        <f t="shared" si="596"/>
        <v>72.5</v>
      </c>
      <c r="EJ73" s="215">
        <f t="shared" si="596"/>
        <v>103.4</v>
      </c>
      <c r="EK73" s="215">
        <f t="shared" si="596"/>
        <v>64.2</v>
      </c>
      <c r="EL73" s="215">
        <f t="shared" si="596"/>
        <v>138.6</v>
      </c>
      <c r="EM73" s="215">
        <f t="shared" si="596"/>
        <v>80.2</v>
      </c>
      <c r="EN73" s="215">
        <f t="shared" si="596"/>
        <v>138.19999999999999</v>
      </c>
      <c r="EO73" s="215">
        <f t="shared" si="596"/>
        <v>133</v>
      </c>
      <c r="EP73" s="215">
        <f t="shared" si="597"/>
        <v>69.7</v>
      </c>
      <c r="EQ73" s="215">
        <f t="shared" si="597"/>
        <v>57.7</v>
      </c>
      <c r="ER73" s="394">
        <f t="shared" si="597"/>
        <v>115.4</v>
      </c>
      <c r="ES73" s="395">
        <f t="shared" si="597"/>
        <v>74.7</v>
      </c>
      <c r="ET73" s="215">
        <f t="shared" si="597"/>
        <v>108.6</v>
      </c>
      <c r="EU73" s="215">
        <f t="shared" si="597"/>
        <v>152.5</v>
      </c>
      <c r="EV73" s="215">
        <f t="shared" si="597"/>
        <v>153.69999999999999</v>
      </c>
      <c r="EW73" s="215">
        <f t="shared" si="597"/>
        <v>115.3</v>
      </c>
      <c r="EX73" s="215">
        <f t="shared" si="597"/>
        <v>89.9</v>
      </c>
      <c r="EY73" s="215">
        <f t="shared" si="597"/>
        <v>134.19999999999999</v>
      </c>
      <c r="EZ73" s="215">
        <f t="shared" si="597"/>
        <v>53</v>
      </c>
      <c r="FA73" s="215">
        <f t="shared" si="597"/>
        <v>84.9</v>
      </c>
      <c r="FB73" s="215">
        <f t="shared" si="597"/>
        <v>110</v>
      </c>
      <c r="FC73" s="215">
        <f t="shared" si="597"/>
        <v>87.6</v>
      </c>
      <c r="FD73" s="394">
        <f t="shared" si="597"/>
        <v>124.1</v>
      </c>
      <c r="FE73" s="395">
        <f t="shared" si="597"/>
        <v>70.599999999999994</v>
      </c>
      <c r="FF73" s="215">
        <f t="shared" si="597"/>
        <v>104.7</v>
      </c>
      <c r="FG73" s="215">
        <f t="shared" si="597"/>
        <v>59.5</v>
      </c>
      <c r="FH73" s="215">
        <f t="shared" si="597"/>
        <v>81.7</v>
      </c>
      <c r="FI73" s="215">
        <f t="shared" si="597"/>
        <v>172</v>
      </c>
      <c r="FJ73" s="215">
        <f t="shared" si="597"/>
        <v>76.599999999999994</v>
      </c>
      <c r="FK73" s="215">
        <f t="shared" si="597"/>
        <v>111.1</v>
      </c>
      <c r="FL73" s="215">
        <f t="shared" si="597"/>
        <v>148</v>
      </c>
      <c r="FM73" s="215">
        <f t="shared" si="597"/>
        <v>115.6</v>
      </c>
      <c r="FN73" s="215">
        <f t="shared" si="597"/>
        <v>86.9</v>
      </c>
      <c r="FO73" s="215">
        <f t="shared" si="597"/>
        <v>109.3</v>
      </c>
      <c r="FP73" s="394">
        <f t="shared" si="597"/>
        <v>71.2</v>
      </c>
      <c r="FQ73" s="395">
        <f t="shared" si="597"/>
        <v>197.1</v>
      </c>
      <c r="FR73" s="215">
        <f t="shared" si="597"/>
        <v>109.4</v>
      </c>
      <c r="FS73" s="215">
        <f t="shared" si="597"/>
        <v>112.5</v>
      </c>
      <c r="FT73" s="215">
        <f t="shared" si="597"/>
        <v>85.2</v>
      </c>
      <c r="FU73" s="215">
        <f t="shared" si="597"/>
        <v>58.9</v>
      </c>
      <c r="FV73" s="215">
        <f t="shared" si="597"/>
        <v>96.5</v>
      </c>
      <c r="FW73" s="215">
        <f t="shared" si="597"/>
        <v>115.3</v>
      </c>
      <c r="FX73" s="215">
        <f t="shared" si="597"/>
        <v>82.3</v>
      </c>
      <c r="FY73" s="215">
        <f t="shared" si="597"/>
        <v>124.4</v>
      </c>
      <c r="FZ73" s="215">
        <f t="shared" si="597"/>
        <v>100.2</v>
      </c>
      <c r="GA73" s="215">
        <f t="shared" si="597"/>
        <v>122.8</v>
      </c>
      <c r="GB73" s="394">
        <f t="shared" si="597"/>
        <v>175.8</v>
      </c>
      <c r="GC73" s="395">
        <f t="shared" si="597"/>
        <v>107.8</v>
      </c>
      <c r="GD73" s="215">
        <f t="shared" si="597"/>
        <v>57.2</v>
      </c>
      <c r="GE73" s="215">
        <f t="shared" si="597"/>
        <v>160.9</v>
      </c>
      <c r="GF73" s="215">
        <f t="shared" si="597"/>
        <v>118.9</v>
      </c>
      <c r="GG73" s="215">
        <f t="shared" si="597"/>
        <v>117.5</v>
      </c>
      <c r="GH73" s="215">
        <f t="shared" si="597"/>
        <v>154.6</v>
      </c>
      <c r="GI73" s="215">
        <f t="shared" si="597"/>
        <v>70.8</v>
      </c>
      <c r="GJ73" s="215">
        <f t="shared" si="597"/>
        <v>165.8</v>
      </c>
      <c r="GK73" s="215">
        <f t="shared" si="597"/>
        <v>119.1</v>
      </c>
      <c r="GL73" s="215">
        <f t="shared" si="597"/>
        <v>137.19999999999999</v>
      </c>
      <c r="GM73" s="215">
        <f t="shared" si="597"/>
        <v>152.19999999999999</v>
      </c>
      <c r="GN73" s="394">
        <f t="shared" si="597"/>
        <v>67</v>
      </c>
      <c r="GO73" s="395">
        <f t="shared" si="597"/>
        <v>110.1</v>
      </c>
      <c r="GP73" s="215">
        <f t="shared" si="597"/>
        <v>129.1</v>
      </c>
      <c r="GQ73" s="215">
        <f t="shared" si="597"/>
        <v>88.4</v>
      </c>
      <c r="GR73" s="215">
        <f t="shared" si="597"/>
        <v>48.7</v>
      </c>
      <c r="GS73" s="215">
        <f t="shared" si="597"/>
        <v>98.9</v>
      </c>
      <c r="GT73" s="215">
        <f t="shared" si="597"/>
        <v>57.9</v>
      </c>
      <c r="GU73" s="215">
        <f t="shared" si="597"/>
        <v>176.8</v>
      </c>
      <c r="GV73" s="215">
        <f t="shared" si="597"/>
        <v>30.7</v>
      </c>
      <c r="GW73" s="215">
        <f t="shared" si="597"/>
        <v>42.7</v>
      </c>
      <c r="GX73" s="215">
        <f t="shared" si="597"/>
        <v>49.6</v>
      </c>
      <c r="GY73" s="215">
        <f t="shared" si="597"/>
        <v>64.099999999999994</v>
      </c>
      <c r="GZ73" s="394">
        <f t="shared" si="597"/>
        <v>86.9</v>
      </c>
      <c r="HA73" s="395">
        <f t="shared" si="597"/>
        <v>108.4</v>
      </c>
      <c r="HB73" s="215">
        <f t="shared" si="598"/>
        <v>71</v>
      </c>
      <c r="HC73" s="215">
        <f t="shared" si="599"/>
        <v>76.7</v>
      </c>
      <c r="HD73" s="215">
        <f t="shared" si="600"/>
        <v>136.69999999999999</v>
      </c>
      <c r="HE73" s="215">
        <f t="shared" si="601"/>
        <v>57.3</v>
      </c>
      <c r="HF73" s="215">
        <f t="shared" si="602"/>
        <v>132.1</v>
      </c>
      <c r="HG73" s="215">
        <f t="shared" si="603"/>
        <v>45</v>
      </c>
      <c r="HH73" s="215">
        <f t="shared" si="604"/>
        <v>149.5</v>
      </c>
      <c r="HI73" s="215">
        <f t="shared" si="605"/>
        <v>159.19999999999999</v>
      </c>
      <c r="HJ73" s="215">
        <f t="shared" si="606"/>
        <v>118.8</v>
      </c>
      <c r="HK73" s="215">
        <f t="shared" si="607"/>
        <v>67.3</v>
      </c>
      <c r="HL73" s="394">
        <f t="shared" si="608"/>
        <v>108.4</v>
      </c>
      <c r="HM73" s="395">
        <f t="shared" si="609"/>
        <v>77.599999999999994</v>
      </c>
      <c r="HN73" s="215">
        <f t="shared" si="610"/>
        <v>84.3</v>
      </c>
      <c r="HO73" s="215">
        <f t="shared" si="611"/>
        <v>76.5</v>
      </c>
      <c r="HP73" s="215">
        <f t="shared" si="612"/>
        <v>76.900000000000006</v>
      </c>
      <c r="HQ73" s="215">
        <f t="shared" si="613"/>
        <v>118.3</v>
      </c>
      <c r="HR73" s="215">
        <f t="shared" si="614"/>
        <v>77.099999999999994</v>
      </c>
      <c r="HS73" s="215">
        <f t="shared" si="615"/>
        <v>82.9</v>
      </c>
      <c r="HT73" s="215">
        <f t="shared" si="616"/>
        <v>150.1</v>
      </c>
      <c r="HU73" s="215">
        <f t="shared" si="617"/>
        <v>86.9</v>
      </c>
      <c r="HV73" s="215">
        <f t="shared" si="618"/>
        <v>117.5</v>
      </c>
      <c r="HW73" s="215">
        <f t="shared" si="619"/>
        <v>148.4</v>
      </c>
      <c r="HX73" s="394">
        <f t="shared" si="620"/>
        <v>136.9</v>
      </c>
      <c r="HY73" s="395">
        <f t="shared" si="621"/>
        <v>50.3</v>
      </c>
      <c r="HZ73" s="215">
        <f t="shared" si="622"/>
        <v>117.5</v>
      </c>
      <c r="IA73" s="215">
        <f t="shared" si="623"/>
        <v>106.8</v>
      </c>
      <c r="IB73" s="215">
        <f t="shared" si="624"/>
        <v>115.9</v>
      </c>
      <c r="IC73" s="215">
        <f t="shared" si="625"/>
        <v>120.9</v>
      </c>
      <c r="ID73" s="215">
        <f t="shared" si="626"/>
        <v>59</v>
      </c>
      <c r="IE73" s="215">
        <f t="shared" si="627"/>
        <v>194.2</v>
      </c>
      <c r="IF73" s="215">
        <f t="shared" si="628"/>
        <v>127.3</v>
      </c>
      <c r="IG73" s="215">
        <f t="shared" si="629"/>
        <v>105.2</v>
      </c>
      <c r="IH73" s="215">
        <f t="shared" si="630"/>
        <v>109.5</v>
      </c>
      <c r="II73" s="215">
        <f t="shared" si="631"/>
        <v>111.8</v>
      </c>
      <c r="IJ73" s="394">
        <f t="shared" si="632"/>
        <v>93.4</v>
      </c>
      <c r="IK73" s="395">
        <f t="shared" si="633"/>
        <v>480.7</v>
      </c>
      <c r="IL73" s="215">
        <f t="shared" si="634"/>
        <v>81.099999999999994</v>
      </c>
      <c r="IM73" s="215">
        <f t="shared" si="635"/>
        <v>119.9</v>
      </c>
      <c r="IN73" s="215">
        <f t="shared" si="636"/>
        <v>140.69999999999999</v>
      </c>
      <c r="IO73" s="215">
        <f t="shared" si="637"/>
        <v>153</v>
      </c>
      <c r="IP73" s="215">
        <f t="shared" si="638"/>
        <v>239.8</v>
      </c>
      <c r="IQ73" s="215">
        <f t="shared" si="639"/>
        <v>88.7</v>
      </c>
      <c r="IR73" s="215">
        <f t="shared" si="640"/>
        <v>109.4</v>
      </c>
      <c r="IS73" s="215">
        <f t="shared" si="641"/>
        <v>126.5</v>
      </c>
      <c r="IT73" s="215">
        <f t="shared" si="642"/>
        <v>120.3</v>
      </c>
      <c r="IU73" s="215">
        <f t="shared" si="643"/>
        <v>91.5</v>
      </c>
      <c r="IV73" s="394">
        <f t="shared" si="644"/>
        <v>94</v>
      </c>
      <c r="IW73" s="395">
        <f t="shared" si="645"/>
        <v>66.400000000000006</v>
      </c>
      <c r="IX73" s="215">
        <f t="shared" si="646"/>
        <v>193.9</v>
      </c>
      <c r="IY73" s="215">
        <f t="shared" si="647"/>
        <v>124.7</v>
      </c>
      <c r="IZ73" s="215">
        <f t="shared" si="648"/>
        <v>106.2</v>
      </c>
      <c r="JA73" s="215">
        <f t="shared" si="649"/>
        <v>63.1</v>
      </c>
      <c r="JB73" s="215">
        <f t="shared" si="650"/>
        <v>78</v>
      </c>
      <c r="JC73" s="215">
        <f t="shared" si="651"/>
        <v>150.5</v>
      </c>
      <c r="JD73" s="215">
        <f t="shared" si="652"/>
        <v>99.8</v>
      </c>
      <c r="JE73" s="215">
        <f t="shared" si="653"/>
        <v>142</v>
      </c>
      <c r="JF73" s="215">
        <f t="shared" si="654"/>
        <v>122.4</v>
      </c>
      <c r="JG73" s="215">
        <f t="shared" si="655"/>
        <v>120.3</v>
      </c>
      <c r="JH73" s="394">
        <f t="shared" si="656"/>
        <v>135.4</v>
      </c>
      <c r="JI73" s="395">
        <f t="shared" si="657"/>
        <v>62</v>
      </c>
      <c r="JJ73" s="215">
        <f t="shared" si="658"/>
        <v>93.9</v>
      </c>
      <c r="JK73" s="215">
        <f t="shared" si="659"/>
        <v>0</v>
      </c>
      <c r="JL73" s="215">
        <f t="shared" si="660"/>
        <v>0</v>
      </c>
      <c r="JM73" s="215">
        <f t="shared" si="661"/>
        <v>0</v>
      </c>
      <c r="JN73" s="215">
        <f t="shared" si="662"/>
        <v>0</v>
      </c>
      <c r="JO73" s="215">
        <f t="shared" si="663"/>
        <v>0</v>
      </c>
      <c r="JP73" s="215">
        <f t="shared" si="664"/>
        <v>0</v>
      </c>
      <c r="JQ73" s="215">
        <f t="shared" si="665"/>
        <v>0</v>
      </c>
      <c r="JR73" s="215">
        <f t="shared" si="666"/>
        <v>0</v>
      </c>
      <c r="JS73" s="215">
        <f t="shared" si="667"/>
        <v>0</v>
      </c>
      <c r="JT73" s="394">
        <f t="shared" si="668"/>
        <v>0</v>
      </c>
      <c r="JU73" s="395">
        <f t="shared" si="669"/>
        <v>0</v>
      </c>
      <c r="JV73" s="215">
        <f t="shared" si="670"/>
        <v>0</v>
      </c>
      <c r="JW73" s="215" t="e">
        <f t="shared" si="671"/>
        <v>#DIV/0!</v>
      </c>
      <c r="JX73" s="215" t="e">
        <f t="shared" si="672"/>
        <v>#DIV/0!</v>
      </c>
      <c r="JY73" s="215" t="e">
        <f t="shared" si="673"/>
        <v>#DIV/0!</v>
      </c>
      <c r="JZ73" s="215" t="e">
        <f t="shared" si="674"/>
        <v>#DIV/0!</v>
      </c>
      <c r="KA73" s="215" t="e">
        <f t="shared" si="675"/>
        <v>#DIV/0!</v>
      </c>
      <c r="KB73" s="215" t="e">
        <f t="shared" si="676"/>
        <v>#DIV/0!</v>
      </c>
      <c r="KC73" s="215" t="e">
        <f t="shared" si="677"/>
        <v>#DIV/0!</v>
      </c>
      <c r="KD73" s="215" t="e">
        <f t="shared" si="678"/>
        <v>#DIV/0!</v>
      </c>
      <c r="KE73" s="215" t="e">
        <f t="shared" si="679"/>
        <v>#DIV/0!</v>
      </c>
      <c r="KF73" s="394" t="e">
        <f t="shared" si="680"/>
        <v>#DIV/0!</v>
      </c>
      <c r="KG73" s="395" t="e">
        <f t="shared" si="681"/>
        <v>#DIV/0!</v>
      </c>
      <c r="KH73" s="215" t="e">
        <f t="shared" si="682"/>
        <v>#DIV/0!</v>
      </c>
      <c r="KI73" s="215" t="e">
        <f t="shared" si="683"/>
        <v>#DIV/0!</v>
      </c>
      <c r="KJ73" s="215" t="e">
        <f t="shared" si="684"/>
        <v>#DIV/0!</v>
      </c>
      <c r="KK73" s="215" t="e">
        <f t="shared" si="685"/>
        <v>#DIV/0!</v>
      </c>
      <c r="KL73" s="215" t="e">
        <f t="shared" si="686"/>
        <v>#DIV/0!</v>
      </c>
      <c r="KM73" s="215" t="e">
        <f t="shared" si="687"/>
        <v>#DIV/0!</v>
      </c>
      <c r="KN73" s="215" t="e">
        <f t="shared" si="688"/>
        <v>#DIV/0!</v>
      </c>
      <c r="KO73" s="215" t="e">
        <f t="shared" si="689"/>
        <v>#DIV/0!</v>
      </c>
      <c r="KP73" s="215" t="e">
        <f t="shared" si="690"/>
        <v>#DIV/0!</v>
      </c>
      <c r="KQ73" s="215" t="e">
        <f t="shared" si="691"/>
        <v>#DIV/0!</v>
      </c>
      <c r="KR73" s="394" t="e">
        <f t="shared" si="692"/>
        <v>#DIV/0!</v>
      </c>
      <c r="KS73" s="395" t="e">
        <f t="shared" si="693"/>
        <v>#DIV/0!</v>
      </c>
      <c r="KT73" s="215" t="e">
        <f t="shared" si="694"/>
        <v>#DIV/0!</v>
      </c>
      <c r="KU73" s="215" t="e">
        <f t="shared" si="695"/>
        <v>#DIV/0!</v>
      </c>
      <c r="KV73" s="215" t="e">
        <f t="shared" si="696"/>
        <v>#DIV/0!</v>
      </c>
      <c r="KW73" s="215" t="e">
        <f t="shared" si="697"/>
        <v>#DIV/0!</v>
      </c>
      <c r="KX73" s="215" t="e">
        <f t="shared" si="698"/>
        <v>#DIV/0!</v>
      </c>
      <c r="KY73" s="215" t="e">
        <f t="shared" si="699"/>
        <v>#DIV/0!</v>
      </c>
      <c r="KZ73" s="215" t="e">
        <f t="shared" si="700"/>
        <v>#DIV/0!</v>
      </c>
      <c r="LA73" s="215" t="e">
        <f t="shared" si="701"/>
        <v>#DIV/0!</v>
      </c>
      <c r="LB73" s="215" t="e">
        <f t="shared" si="702"/>
        <v>#DIV/0!</v>
      </c>
      <c r="LC73" s="215" t="e">
        <f t="shared" si="703"/>
        <v>#DIV/0!</v>
      </c>
      <c r="LD73" s="394" t="e">
        <f t="shared" si="704"/>
        <v>#DIV/0!</v>
      </c>
      <c r="LE73" s="395" t="e">
        <f t="shared" si="705"/>
        <v>#DIV/0!</v>
      </c>
      <c r="LF73" s="215" t="e">
        <f t="shared" si="706"/>
        <v>#DIV/0!</v>
      </c>
      <c r="LG73" s="215" t="e">
        <f t="shared" si="707"/>
        <v>#DIV/0!</v>
      </c>
      <c r="LH73" s="215" t="e">
        <f t="shared" si="708"/>
        <v>#DIV/0!</v>
      </c>
      <c r="LI73" s="215" t="e">
        <f t="shared" si="709"/>
        <v>#DIV/0!</v>
      </c>
      <c r="LJ73" s="215" t="e">
        <f t="shared" si="710"/>
        <v>#DIV/0!</v>
      </c>
      <c r="LK73" s="215" t="e">
        <f t="shared" si="711"/>
        <v>#DIV/0!</v>
      </c>
      <c r="LL73" s="215" t="e">
        <f t="shared" si="712"/>
        <v>#DIV/0!</v>
      </c>
      <c r="LM73" s="215" t="e">
        <f t="shared" si="713"/>
        <v>#DIV/0!</v>
      </c>
      <c r="LN73" s="215" t="e">
        <f t="shared" si="714"/>
        <v>#DIV/0!</v>
      </c>
      <c r="LO73" s="215" t="e">
        <f t="shared" si="715"/>
        <v>#DIV/0!</v>
      </c>
      <c r="LP73" s="394" t="e">
        <f t="shared" si="716"/>
        <v>#DIV/0!</v>
      </c>
      <c r="LQ73" s="395" t="e">
        <f t="shared" si="717"/>
        <v>#DIV/0!</v>
      </c>
      <c r="LR73" s="215" t="e">
        <f t="shared" si="718"/>
        <v>#DIV/0!</v>
      </c>
      <c r="LS73" s="215" t="e">
        <f t="shared" si="719"/>
        <v>#DIV/0!</v>
      </c>
      <c r="LT73" s="215" t="e">
        <f t="shared" si="720"/>
        <v>#DIV/0!</v>
      </c>
      <c r="LU73" s="215" t="e">
        <f t="shared" si="721"/>
        <v>#DIV/0!</v>
      </c>
      <c r="LV73" s="215" t="e">
        <f t="shared" si="722"/>
        <v>#DIV/0!</v>
      </c>
      <c r="LW73" s="215" t="e">
        <f t="shared" si="723"/>
        <v>#DIV/0!</v>
      </c>
      <c r="LX73" s="215" t="e">
        <f t="shared" si="724"/>
        <v>#DIV/0!</v>
      </c>
      <c r="LY73" s="215" t="e">
        <f t="shared" si="725"/>
        <v>#DIV/0!</v>
      </c>
      <c r="LZ73" s="215" t="e">
        <f t="shared" si="726"/>
        <v>#DIV/0!</v>
      </c>
      <c r="MA73" s="215" t="e">
        <f t="shared" si="727"/>
        <v>#DIV/0!</v>
      </c>
      <c r="MB73" s="394" t="e">
        <f t="shared" si="728"/>
        <v>#DIV/0!</v>
      </c>
      <c r="MC73" s="395" t="e">
        <f t="shared" si="729"/>
        <v>#DIV/0!</v>
      </c>
      <c r="MD73" s="215" t="e">
        <f t="shared" si="730"/>
        <v>#DIV/0!</v>
      </c>
      <c r="ME73" s="215" t="e">
        <f t="shared" si="731"/>
        <v>#DIV/0!</v>
      </c>
      <c r="MF73" s="215" t="e">
        <f t="shared" si="732"/>
        <v>#DIV/0!</v>
      </c>
      <c r="MG73" s="215" t="e">
        <f t="shared" si="733"/>
        <v>#DIV/0!</v>
      </c>
      <c r="MH73" s="215" t="e">
        <f t="shared" si="734"/>
        <v>#DIV/0!</v>
      </c>
      <c r="MI73" s="215" t="e">
        <f t="shared" si="735"/>
        <v>#DIV/0!</v>
      </c>
      <c r="MJ73" s="215" t="e">
        <f t="shared" si="736"/>
        <v>#DIV/0!</v>
      </c>
      <c r="MK73" s="215" t="e">
        <f t="shared" si="737"/>
        <v>#DIV/0!</v>
      </c>
      <c r="ML73" s="215" t="e">
        <f t="shared" si="738"/>
        <v>#DIV/0!</v>
      </c>
      <c r="MM73" s="215" t="e">
        <f t="shared" si="739"/>
        <v>#DIV/0!</v>
      </c>
      <c r="MN73" s="394" t="e">
        <f t="shared" si="740"/>
        <v>#DIV/0!</v>
      </c>
      <c r="MO73" s="395" t="e">
        <f t="shared" si="741"/>
        <v>#DIV/0!</v>
      </c>
      <c r="MP73" s="215" t="e">
        <f t="shared" si="742"/>
        <v>#DIV/0!</v>
      </c>
      <c r="MQ73" s="215" t="e">
        <f t="shared" si="743"/>
        <v>#DIV/0!</v>
      </c>
      <c r="MR73" s="215" t="e">
        <f t="shared" si="744"/>
        <v>#DIV/0!</v>
      </c>
      <c r="MS73" s="215" t="e">
        <f t="shared" si="745"/>
        <v>#DIV/0!</v>
      </c>
      <c r="MT73" s="215" t="e">
        <f t="shared" si="746"/>
        <v>#DIV/0!</v>
      </c>
      <c r="MU73" s="215" t="e">
        <f t="shared" si="747"/>
        <v>#DIV/0!</v>
      </c>
      <c r="MV73" s="215" t="e">
        <f t="shared" si="748"/>
        <v>#DIV/0!</v>
      </c>
      <c r="MW73" s="215" t="e">
        <f t="shared" si="749"/>
        <v>#DIV/0!</v>
      </c>
      <c r="MX73" s="215" t="e">
        <f t="shared" si="750"/>
        <v>#DIV/0!</v>
      </c>
      <c r="MY73" s="215" t="e">
        <f t="shared" si="751"/>
        <v>#DIV/0!</v>
      </c>
      <c r="MZ73" s="394" t="e">
        <f t="shared" si="752"/>
        <v>#DIV/0!</v>
      </c>
      <c r="NA73" s="395" t="e">
        <f t="shared" si="753"/>
        <v>#DIV/0!</v>
      </c>
      <c r="NB73" s="215" t="e">
        <f t="shared" si="754"/>
        <v>#DIV/0!</v>
      </c>
      <c r="NC73" s="215" t="e">
        <f t="shared" si="755"/>
        <v>#DIV/0!</v>
      </c>
      <c r="ND73" s="215" t="e">
        <f t="shared" si="756"/>
        <v>#DIV/0!</v>
      </c>
      <c r="NE73" s="215" t="e">
        <f t="shared" si="757"/>
        <v>#DIV/0!</v>
      </c>
      <c r="NF73" s="215" t="e">
        <f t="shared" si="758"/>
        <v>#DIV/0!</v>
      </c>
      <c r="NG73" s="215" t="e">
        <f t="shared" si="759"/>
        <v>#DIV/0!</v>
      </c>
      <c r="NH73" s="215" t="e">
        <f t="shared" si="760"/>
        <v>#DIV/0!</v>
      </c>
      <c r="NI73" s="215" t="e">
        <f t="shared" si="761"/>
        <v>#DIV/0!</v>
      </c>
      <c r="NJ73" s="215" t="e">
        <f t="shared" si="762"/>
        <v>#DIV/0!</v>
      </c>
      <c r="NK73" s="215" t="e">
        <f t="shared" si="763"/>
        <v>#DIV/0!</v>
      </c>
      <c r="NL73" s="394" t="e">
        <f t="shared" si="764"/>
        <v>#DIV/0!</v>
      </c>
      <c r="NM73" s="395" t="e">
        <f t="shared" si="765"/>
        <v>#DIV/0!</v>
      </c>
      <c r="NN73" s="215" t="e">
        <f t="shared" si="766"/>
        <v>#DIV/0!</v>
      </c>
      <c r="NO73" s="215" t="e">
        <f t="shared" si="767"/>
        <v>#DIV/0!</v>
      </c>
      <c r="NP73" s="215" t="e">
        <f t="shared" si="768"/>
        <v>#DIV/0!</v>
      </c>
      <c r="NQ73" s="215" t="e">
        <f t="shared" si="769"/>
        <v>#DIV/0!</v>
      </c>
      <c r="NR73" s="215" t="e">
        <f t="shared" si="770"/>
        <v>#DIV/0!</v>
      </c>
      <c r="NS73" s="215" t="e">
        <f t="shared" si="771"/>
        <v>#DIV/0!</v>
      </c>
      <c r="NT73" s="215" t="e">
        <f t="shared" si="772"/>
        <v>#DIV/0!</v>
      </c>
      <c r="NU73" s="215" t="e">
        <f t="shared" si="773"/>
        <v>#DIV/0!</v>
      </c>
      <c r="NV73" s="215" t="e">
        <f t="shared" si="774"/>
        <v>#DIV/0!</v>
      </c>
      <c r="NW73" s="215" t="e">
        <f t="shared" si="775"/>
        <v>#DIV/0!</v>
      </c>
      <c r="NX73" s="394" t="e">
        <f t="shared" si="776"/>
        <v>#DIV/0!</v>
      </c>
      <c r="NY73" s="395" t="e">
        <f t="shared" si="777"/>
        <v>#DIV/0!</v>
      </c>
      <c r="NZ73" s="215" t="e">
        <f t="shared" si="778"/>
        <v>#DIV/0!</v>
      </c>
      <c r="OA73" s="215" t="e">
        <f t="shared" si="779"/>
        <v>#DIV/0!</v>
      </c>
      <c r="OB73" s="215" t="e">
        <f t="shared" si="780"/>
        <v>#DIV/0!</v>
      </c>
      <c r="OC73" s="215" t="e">
        <f t="shared" si="781"/>
        <v>#DIV/0!</v>
      </c>
      <c r="OD73" s="215" t="e">
        <f t="shared" si="782"/>
        <v>#DIV/0!</v>
      </c>
      <c r="OE73" s="215" t="e">
        <f t="shared" si="783"/>
        <v>#DIV/0!</v>
      </c>
      <c r="OF73" s="215" t="e">
        <f t="shared" si="784"/>
        <v>#DIV/0!</v>
      </c>
      <c r="OG73" s="215" t="e">
        <f t="shared" si="785"/>
        <v>#DIV/0!</v>
      </c>
      <c r="OH73" s="215" t="e">
        <f t="shared" si="786"/>
        <v>#DIV/0!</v>
      </c>
      <c r="OI73" s="215" t="e">
        <f t="shared" si="787"/>
        <v>#DIV/0!</v>
      </c>
      <c r="OJ73" s="394" t="e">
        <f t="shared" si="788"/>
        <v>#DIV/0!</v>
      </c>
      <c r="OK73" s="395" t="e">
        <f t="shared" si="789"/>
        <v>#DIV/0!</v>
      </c>
      <c r="OL73" s="215" t="e">
        <f t="shared" si="790"/>
        <v>#DIV/0!</v>
      </c>
      <c r="OM73" s="215" t="e">
        <f t="shared" si="791"/>
        <v>#DIV/0!</v>
      </c>
      <c r="ON73" s="215" t="e">
        <f t="shared" si="792"/>
        <v>#DIV/0!</v>
      </c>
      <c r="OO73" s="215" t="e">
        <f t="shared" si="793"/>
        <v>#DIV/0!</v>
      </c>
      <c r="OP73" s="215" t="e">
        <f t="shared" si="794"/>
        <v>#DIV/0!</v>
      </c>
      <c r="OQ73" s="215" t="e">
        <f t="shared" si="795"/>
        <v>#DIV/0!</v>
      </c>
      <c r="OR73" s="215" t="e">
        <f t="shared" si="796"/>
        <v>#DIV/0!</v>
      </c>
      <c r="OS73" s="215" t="e">
        <f t="shared" si="797"/>
        <v>#DIV/0!</v>
      </c>
      <c r="OT73" s="215" t="e">
        <f t="shared" si="798"/>
        <v>#DIV/0!</v>
      </c>
      <c r="OU73" s="215" t="e">
        <f t="shared" si="799"/>
        <v>#DIV/0!</v>
      </c>
      <c r="OV73" s="394" t="e">
        <f t="shared" si="800"/>
        <v>#DIV/0!</v>
      </c>
      <c r="OW73" s="395" t="e">
        <f t="shared" si="801"/>
        <v>#DIV/0!</v>
      </c>
      <c r="OX73" s="215" t="e">
        <f t="shared" si="802"/>
        <v>#DIV/0!</v>
      </c>
      <c r="OY73" s="215" t="e">
        <f t="shared" si="803"/>
        <v>#DIV/0!</v>
      </c>
      <c r="OZ73" s="215" t="e">
        <f t="shared" si="804"/>
        <v>#DIV/0!</v>
      </c>
      <c r="PA73" s="215" t="e">
        <f t="shared" si="805"/>
        <v>#DIV/0!</v>
      </c>
      <c r="PB73" s="215" t="e">
        <f t="shared" si="806"/>
        <v>#DIV/0!</v>
      </c>
      <c r="PC73" s="215" t="e">
        <f t="shared" si="807"/>
        <v>#DIV/0!</v>
      </c>
      <c r="PD73" s="215" t="e">
        <f t="shared" si="808"/>
        <v>#DIV/0!</v>
      </c>
      <c r="PE73" s="215" t="e">
        <f t="shared" si="809"/>
        <v>#DIV/0!</v>
      </c>
      <c r="PF73" s="215" t="e">
        <f t="shared" si="810"/>
        <v>#DIV/0!</v>
      </c>
      <c r="PG73" s="215" t="e">
        <f t="shared" si="811"/>
        <v>#DIV/0!</v>
      </c>
      <c r="PH73" s="394" t="e">
        <f t="shared" si="812"/>
        <v>#DIV/0!</v>
      </c>
      <c r="PI73" s="395" t="e">
        <f t="shared" si="813"/>
        <v>#DIV/0!</v>
      </c>
    </row>
    <row r="74" spans="2:425" hidden="1">
      <c r="F74" s="108" t="str">
        <f>IF(I74=0,"増減がなかった。",ROUNDDOWN(I74,0)&amp;".")</f>
        <v>6.</v>
      </c>
      <c r="G74" s="216">
        <f>ROUND(IF(I74=0,"",+(I74-ROUNDDOWN(I74,0))*10),0)</f>
        <v>8</v>
      </c>
      <c r="H74" s="104" t="str">
        <f>IF(J74&gt;0,"％増であった。",IF(J74=0,"","％減であった。"))</f>
        <v>％減であった。</v>
      </c>
      <c r="I74" s="217">
        <f>ROUND(IF(J74&gt;0,J74,J74*-1),1)</f>
        <v>6.8</v>
      </c>
      <c r="J74" s="218">
        <f>+E71-100</f>
        <v>-6.7999999999999972</v>
      </c>
    </row>
    <row r="75" spans="2:425" hidden="1">
      <c r="F75" s="108" t="str">
        <f>IF(I75=0,"増減がなかった。",ROUNDDOWN(I75,0)&amp;".")</f>
        <v>23.</v>
      </c>
      <c r="G75" s="219">
        <f>ROUND(IF(I75=0,"",+(I75-ROUNDDOWN(I75,0))*10),0)</f>
        <v>0</v>
      </c>
      <c r="H75" s="104" t="str">
        <f>IF(J75&gt;0,"％増、",IF(J75=0,"","％減、"))</f>
        <v>％減、</v>
      </c>
      <c r="I75" s="217">
        <f>ROUND(IF(J75&gt;0,J75,J75*-1),1)</f>
        <v>23</v>
      </c>
      <c r="J75" s="218">
        <f>+E72-100</f>
        <v>-23</v>
      </c>
    </row>
    <row r="76" spans="2:425" ht="12.5" hidden="1" thickBot="1">
      <c r="B76" s="49"/>
      <c r="C76" s="49"/>
      <c r="D76" s="49"/>
      <c r="E76" s="49"/>
      <c r="F76" s="220" t="str">
        <f>IF(I76=0,"増減がなかった。",ROUNDDOWN(I76,0)&amp;".")</f>
        <v>6.</v>
      </c>
      <c r="G76" s="221">
        <f>ROUND(IF(I76=0,"",+(I76-ROUNDDOWN(I76,0))*10),0)</f>
        <v>1</v>
      </c>
      <c r="H76" s="83" t="str">
        <f>IF(J76&gt;0,"％増であった。",IF(J76=0,"","％減であった。"))</f>
        <v>％減であった。</v>
      </c>
      <c r="I76" s="222">
        <f>ROUND(IF(J76&gt;0,J76,J76*-1),1)</f>
        <v>6.1</v>
      </c>
      <c r="J76" s="223">
        <f>+E73-100</f>
        <v>-6.0999999999999943</v>
      </c>
      <c r="K76" s="49"/>
      <c r="L76" s="49"/>
      <c r="M76" s="49"/>
      <c r="N76" s="49"/>
      <c r="O76" s="49"/>
      <c r="P76" s="49"/>
      <c r="Q76" s="49"/>
      <c r="R76" s="49"/>
      <c r="S76" s="49"/>
      <c r="T76" s="49"/>
      <c r="U76" s="49"/>
      <c r="V76" s="49"/>
      <c r="W76" s="49"/>
      <c r="X76" s="49"/>
      <c r="Y76" s="49"/>
      <c r="Z76" s="49"/>
      <c r="AA76" s="49"/>
      <c r="AB76" s="49"/>
      <c r="AC76" s="49"/>
      <c r="AD76" s="49"/>
      <c r="AE76" s="49"/>
      <c r="AF76" s="49"/>
      <c r="AG76" s="49"/>
      <c r="AH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49"/>
      <c r="BO76" s="49"/>
      <c r="BP76" s="49"/>
      <c r="BQ76" s="49"/>
      <c r="BR76" s="49"/>
      <c r="BS76" s="49"/>
      <c r="BT76" s="49"/>
      <c r="BU76" s="49"/>
      <c r="BV76" s="49"/>
      <c r="BW76" s="49"/>
      <c r="BX76" s="49"/>
      <c r="BY76" s="49"/>
      <c r="BZ76" s="49"/>
      <c r="CA76" s="49"/>
      <c r="CB76" s="49"/>
      <c r="CC76" s="49"/>
      <c r="CD76" s="49"/>
      <c r="CE76" s="49"/>
      <c r="CF76" s="49"/>
      <c r="CG76" s="49"/>
      <c r="CH76" s="49"/>
      <c r="CI76" s="49"/>
      <c r="CJ76" s="49"/>
      <c r="CK76" s="49"/>
      <c r="CL76" s="49"/>
      <c r="CM76" s="49"/>
      <c r="CN76" s="49"/>
      <c r="CO76" s="49"/>
      <c r="CP76" s="49"/>
      <c r="CQ76" s="49"/>
      <c r="CR76" s="49"/>
      <c r="CS76" s="49"/>
      <c r="CT76" s="49"/>
      <c r="CU76" s="49"/>
      <c r="CV76" s="49"/>
      <c r="CW76" s="49"/>
      <c r="CX76" s="49"/>
      <c r="CY76" s="49"/>
      <c r="CZ76" s="49"/>
      <c r="DA76" s="49"/>
      <c r="DB76" s="49"/>
      <c r="DC76" s="49"/>
      <c r="DD76" s="49"/>
      <c r="DE76" s="49"/>
      <c r="DF76" s="49"/>
      <c r="DG76" s="49"/>
      <c r="DH76" s="49"/>
      <c r="DI76" s="49"/>
      <c r="DJ76" s="49"/>
      <c r="DK76" s="49"/>
      <c r="DL76" s="49"/>
      <c r="DM76" s="49"/>
      <c r="DN76" s="49"/>
      <c r="DO76" s="49"/>
      <c r="DP76" s="49"/>
      <c r="DQ76" s="49"/>
      <c r="DR76" s="49"/>
      <c r="DS76" s="49"/>
      <c r="DT76" s="49"/>
      <c r="DU76" s="49"/>
      <c r="DV76" s="49"/>
      <c r="DW76" s="49"/>
      <c r="DX76" s="49"/>
      <c r="DY76" s="49"/>
      <c r="DZ76" s="49"/>
      <c r="EA76" s="49"/>
      <c r="EB76" s="49"/>
      <c r="EC76" s="49"/>
      <c r="ED76" s="49"/>
      <c r="EE76" s="49"/>
      <c r="EF76" s="49"/>
      <c r="EG76" s="49"/>
      <c r="EH76" s="49"/>
      <c r="EI76" s="49"/>
      <c r="EJ76" s="49"/>
      <c r="EK76" s="49"/>
      <c r="EL76" s="49"/>
      <c r="EM76" s="49"/>
      <c r="EN76" s="49"/>
      <c r="EO76" s="49"/>
      <c r="EP76" s="49"/>
      <c r="EQ76" s="49"/>
      <c r="ER76" s="49"/>
      <c r="ES76" s="49"/>
      <c r="ET76" s="49"/>
      <c r="EU76" s="49"/>
      <c r="EV76" s="49"/>
      <c r="EW76" s="49"/>
      <c r="EX76" s="49"/>
      <c r="EY76" s="49"/>
      <c r="EZ76" s="49"/>
      <c r="FA76" s="49"/>
      <c r="FB76" s="49"/>
      <c r="FC76" s="49"/>
      <c r="FD76" s="49"/>
      <c r="FE76" s="49"/>
      <c r="FF76" s="49"/>
      <c r="FG76" s="49"/>
      <c r="FH76" s="49"/>
      <c r="FI76" s="49"/>
      <c r="FJ76" s="49"/>
      <c r="FK76" s="49"/>
      <c r="FL76" s="49"/>
      <c r="FM76" s="49"/>
      <c r="FN76" s="49"/>
      <c r="FO76" s="49"/>
      <c r="FP76" s="49"/>
      <c r="FQ76" s="49"/>
      <c r="FR76" s="49"/>
      <c r="FS76" s="49"/>
      <c r="FT76" s="49"/>
      <c r="FU76" s="49"/>
      <c r="FV76" s="49"/>
      <c r="FW76" s="49"/>
      <c r="FX76" s="49"/>
      <c r="FY76" s="49"/>
      <c r="FZ76" s="49"/>
      <c r="GA76" s="49"/>
      <c r="GB76" s="49"/>
      <c r="GC76" s="49"/>
      <c r="GD76" s="49"/>
      <c r="GE76" s="49"/>
      <c r="GF76" s="49"/>
      <c r="GG76" s="49"/>
      <c r="GH76" s="49"/>
      <c r="GI76" s="49"/>
      <c r="GJ76" s="49"/>
      <c r="GK76" s="49"/>
      <c r="GL76" s="49"/>
      <c r="GM76" s="49"/>
      <c r="GN76" s="49"/>
      <c r="GO76" s="49"/>
      <c r="GP76" s="49"/>
      <c r="GQ76" s="49"/>
      <c r="GR76" s="49"/>
      <c r="GS76" s="49"/>
      <c r="GT76" s="49"/>
      <c r="GU76" s="49"/>
      <c r="GV76" s="49"/>
      <c r="GW76" s="49"/>
      <c r="GX76" s="49"/>
      <c r="GY76" s="49"/>
      <c r="GZ76" s="49"/>
      <c r="HA76" s="49"/>
      <c r="HB76" s="49"/>
      <c r="HC76" s="49"/>
      <c r="HD76" s="49"/>
      <c r="HE76" s="49"/>
      <c r="HF76" s="49"/>
      <c r="HG76" s="49"/>
      <c r="HH76" s="49"/>
      <c r="HI76" s="49"/>
      <c r="HJ76" s="49"/>
      <c r="HK76" s="49"/>
      <c r="HL76" s="49"/>
      <c r="HM76" s="49"/>
      <c r="HN76" s="49"/>
      <c r="HO76" s="49"/>
      <c r="HP76" s="49"/>
      <c r="HQ76" s="49"/>
      <c r="HR76" s="49"/>
      <c r="HS76" s="49"/>
      <c r="HT76" s="49"/>
      <c r="HU76" s="49"/>
      <c r="HV76" s="49"/>
      <c r="HW76" s="49"/>
      <c r="HX76" s="49"/>
      <c r="HY76" s="49"/>
      <c r="HZ76" s="49"/>
      <c r="IA76" s="49"/>
      <c r="IB76" s="49"/>
      <c r="IC76" s="49"/>
      <c r="ID76" s="49"/>
      <c r="IE76" s="49"/>
      <c r="IF76" s="49"/>
      <c r="IG76" s="49"/>
      <c r="IH76" s="49"/>
      <c r="II76" s="49"/>
      <c r="IJ76" s="49"/>
      <c r="IK76" s="49"/>
      <c r="IL76" s="49"/>
      <c r="IM76" s="49"/>
      <c r="IN76" s="49"/>
      <c r="IO76" s="49"/>
      <c r="IP76" s="49"/>
      <c r="IQ76" s="49"/>
      <c r="IR76" s="49"/>
      <c r="IS76" s="49"/>
      <c r="IT76" s="49"/>
      <c r="IU76" s="49"/>
      <c r="IV76" s="49"/>
      <c r="IW76" s="49"/>
      <c r="IX76" s="49"/>
      <c r="IY76" s="49"/>
      <c r="IZ76" s="49"/>
      <c r="JA76" s="49"/>
      <c r="JB76" s="49"/>
      <c r="JC76" s="49"/>
      <c r="JD76" s="49"/>
      <c r="JE76" s="49"/>
      <c r="JF76" s="49"/>
      <c r="JG76" s="49"/>
      <c r="JH76" s="49"/>
      <c r="JI76" s="49"/>
      <c r="JJ76" s="49"/>
      <c r="JK76" s="49"/>
      <c r="JL76" s="49"/>
      <c r="JM76" s="49"/>
      <c r="JN76" s="49"/>
      <c r="JO76" s="49"/>
      <c r="JP76" s="49"/>
      <c r="JQ76" s="49"/>
      <c r="JR76" s="49"/>
      <c r="JS76" s="49"/>
      <c r="JT76" s="49"/>
      <c r="JU76" s="49"/>
      <c r="JV76" s="49"/>
      <c r="JW76" s="49"/>
      <c r="JX76" s="49"/>
      <c r="JY76" s="49"/>
      <c r="JZ76" s="49"/>
      <c r="KA76" s="49"/>
      <c r="KB76" s="49"/>
      <c r="KC76" s="49"/>
      <c r="KD76" s="49"/>
      <c r="KE76" s="49"/>
      <c r="KF76" s="49"/>
      <c r="KG76" s="49"/>
      <c r="KH76" s="49"/>
      <c r="KI76" s="49"/>
      <c r="KJ76" s="49"/>
      <c r="KK76" s="49"/>
      <c r="KL76" s="49"/>
      <c r="KM76" s="49"/>
      <c r="KN76" s="49"/>
      <c r="KO76" s="49"/>
      <c r="KP76" s="49"/>
      <c r="KQ76" s="49"/>
      <c r="KR76" s="49"/>
      <c r="KS76" s="49"/>
      <c r="KT76" s="49"/>
      <c r="KU76" s="49"/>
      <c r="KV76" s="49"/>
      <c r="KW76" s="49"/>
      <c r="KX76" s="49"/>
      <c r="KY76" s="49"/>
      <c r="KZ76" s="49"/>
      <c r="LA76" s="49"/>
      <c r="LB76" s="49"/>
      <c r="LC76" s="49"/>
      <c r="LD76" s="49"/>
      <c r="LE76" s="49"/>
      <c r="LF76" s="49"/>
      <c r="LG76" s="49"/>
      <c r="LH76" s="49"/>
      <c r="LI76" s="49"/>
      <c r="LJ76" s="49"/>
      <c r="LK76" s="49"/>
      <c r="LL76" s="49"/>
      <c r="LM76" s="49"/>
      <c r="LN76" s="49"/>
      <c r="LO76" s="49"/>
      <c r="LP76" s="49"/>
      <c r="LQ76" s="49"/>
      <c r="LR76" s="49"/>
      <c r="LS76" s="49"/>
      <c r="LT76" s="49"/>
      <c r="LU76" s="49"/>
      <c r="LV76" s="49"/>
      <c r="LW76" s="49"/>
      <c r="LX76" s="49"/>
      <c r="LY76" s="49"/>
      <c r="LZ76" s="49"/>
      <c r="MA76" s="49"/>
      <c r="MB76" s="49"/>
      <c r="MC76" s="49"/>
      <c r="MD76" s="49"/>
      <c r="ME76" s="49"/>
      <c r="MF76" s="49"/>
      <c r="MG76" s="49"/>
      <c r="MH76" s="49"/>
      <c r="MI76" s="49"/>
      <c r="MJ76" s="49"/>
      <c r="MK76" s="49"/>
      <c r="ML76" s="49"/>
      <c r="MM76" s="49"/>
      <c r="MN76" s="49"/>
      <c r="MO76" s="49"/>
      <c r="MP76" s="49"/>
      <c r="MQ76" s="49"/>
      <c r="MR76" s="49"/>
      <c r="MS76" s="49"/>
      <c r="MT76" s="49"/>
      <c r="MU76" s="49"/>
      <c r="MV76" s="49"/>
      <c r="MW76" s="49"/>
      <c r="MX76" s="49"/>
      <c r="MY76" s="49"/>
      <c r="MZ76" s="49"/>
      <c r="NA76" s="49"/>
      <c r="NB76" s="49"/>
      <c r="NC76" s="49"/>
      <c r="ND76" s="49"/>
      <c r="NE76" s="49"/>
      <c r="NF76" s="49"/>
      <c r="NG76" s="49"/>
      <c r="NH76" s="49"/>
      <c r="NI76" s="49"/>
      <c r="NJ76" s="49"/>
      <c r="NK76" s="49"/>
      <c r="NL76" s="49"/>
      <c r="NM76" s="49"/>
      <c r="NN76" s="49"/>
      <c r="NO76" s="49"/>
      <c r="NP76" s="49"/>
      <c r="NQ76" s="49"/>
      <c r="NR76" s="49"/>
      <c r="NS76" s="49"/>
      <c r="NT76" s="49"/>
      <c r="NU76" s="49"/>
      <c r="NV76" s="49"/>
      <c r="NW76" s="49"/>
      <c r="NX76" s="49"/>
      <c r="NY76" s="49"/>
      <c r="NZ76" s="49"/>
      <c r="OA76" s="49"/>
      <c r="OB76" s="49"/>
      <c r="OC76" s="49"/>
      <c r="OD76" s="49"/>
      <c r="OE76" s="49"/>
      <c r="OF76" s="49"/>
      <c r="OG76" s="49"/>
      <c r="OH76" s="49"/>
      <c r="OI76" s="49"/>
      <c r="OJ76" s="49"/>
      <c r="OK76" s="49"/>
      <c r="OL76" s="49"/>
      <c r="OM76" s="49"/>
      <c r="ON76" s="49"/>
      <c r="OO76" s="49"/>
      <c r="OP76" s="49"/>
      <c r="OQ76" s="49"/>
      <c r="OR76" s="49"/>
      <c r="OS76" s="49"/>
      <c r="OT76" s="49"/>
      <c r="OU76" s="49"/>
      <c r="OV76" s="49"/>
      <c r="OW76" s="49"/>
      <c r="OX76" s="49"/>
      <c r="OY76" s="49"/>
      <c r="OZ76" s="49"/>
      <c r="PA76" s="49"/>
      <c r="PB76" s="49"/>
      <c r="PC76" s="49"/>
      <c r="PD76" s="49"/>
      <c r="PE76" s="49"/>
      <c r="PF76" s="49"/>
      <c r="PG76" s="49"/>
      <c r="PH76" s="49"/>
      <c r="PI76" s="49"/>
    </row>
    <row r="78" spans="2:425">
      <c r="B78" s="68" t="s">
        <v>210</v>
      </c>
      <c r="C78" s="69"/>
      <c r="D78" s="70" t="s">
        <v>118</v>
      </c>
      <c r="E78" s="293">
        <v>8</v>
      </c>
      <c r="CX78" s="44">
        <v>0</v>
      </c>
      <c r="CY78" s="44">
        <v>0</v>
      </c>
      <c r="CZ78" s="44">
        <v>0</v>
      </c>
      <c r="DA78" s="44">
        <v>0</v>
      </c>
      <c r="DB78" s="44">
        <v>0</v>
      </c>
      <c r="DC78" s="44">
        <v>0</v>
      </c>
      <c r="DD78" s="44">
        <v>0</v>
      </c>
      <c r="DE78" s="44">
        <v>0</v>
      </c>
      <c r="DF78" s="44">
        <v>0</v>
      </c>
      <c r="DG78" s="44">
        <v>0</v>
      </c>
      <c r="DH78" s="44">
        <v>0</v>
      </c>
      <c r="DI78" s="44">
        <v>0</v>
      </c>
      <c r="DJ78" s="44">
        <v>0</v>
      </c>
      <c r="DK78" s="44">
        <v>33</v>
      </c>
      <c r="DL78" s="44">
        <v>0</v>
      </c>
      <c r="DM78" s="44">
        <v>0</v>
      </c>
      <c r="DN78" s="44">
        <v>0</v>
      </c>
      <c r="DO78" s="44">
        <v>0</v>
      </c>
      <c r="DP78" s="44">
        <v>0</v>
      </c>
      <c r="DQ78" s="44">
        <v>0</v>
      </c>
      <c r="DR78" s="44">
        <v>0</v>
      </c>
      <c r="DS78" s="44">
        <v>0</v>
      </c>
      <c r="DT78" s="44">
        <v>0</v>
      </c>
      <c r="DU78" s="44">
        <v>0</v>
      </c>
      <c r="DV78" s="44">
        <v>40</v>
      </c>
      <c r="DW78" s="44">
        <v>38</v>
      </c>
      <c r="DX78" s="44">
        <v>59</v>
      </c>
      <c r="DY78" s="44">
        <v>48</v>
      </c>
      <c r="DZ78" s="44">
        <v>42</v>
      </c>
      <c r="EA78" s="44">
        <v>124</v>
      </c>
      <c r="EB78" s="44">
        <v>16</v>
      </c>
      <c r="EC78" s="44">
        <v>11</v>
      </c>
      <c r="ED78" s="44">
        <v>12</v>
      </c>
      <c r="EE78" s="44">
        <v>11</v>
      </c>
      <c r="EF78" s="44">
        <v>8</v>
      </c>
      <c r="EG78" s="44">
        <v>25</v>
      </c>
      <c r="EH78" s="44">
        <v>13</v>
      </c>
      <c r="EI78" s="44">
        <v>10</v>
      </c>
      <c r="EJ78" s="44">
        <v>40</v>
      </c>
      <c r="EK78" s="44">
        <v>25</v>
      </c>
      <c r="EL78" s="44">
        <v>14</v>
      </c>
      <c r="EM78" s="44">
        <v>83</v>
      </c>
      <c r="EN78" s="44">
        <v>14</v>
      </c>
      <c r="EO78" s="44">
        <v>10</v>
      </c>
      <c r="EP78" s="44">
        <v>17</v>
      </c>
      <c r="EQ78" s="44">
        <v>43</v>
      </c>
      <c r="ER78" s="44">
        <v>27</v>
      </c>
      <c r="ES78" s="44">
        <v>22</v>
      </c>
      <c r="ET78" s="44">
        <v>3</v>
      </c>
      <c r="EU78" s="44">
        <v>10</v>
      </c>
      <c r="EV78" s="44">
        <v>20</v>
      </c>
      <c r="EW78" s="44">
        <v>10</v>
      </c>
      <c r="EX78" s="44">
        <v>13</v>
      </c>
      <c r="EY78" s="44">
        <v>21</v>
      </c>
      <c r="EZ78" s="44">
        <v>8</v>
      </c>
      <c r="FA78" s="44">
        <v>13</v>
      </c>
      <c r="FB78" s="44">
        <v>5</v>
      </c>
      <c r="FC78" s="44">
        <v>6</v>
      </c>
      <c r="FD78" s="44">
        <v>9</v>
      </c>
      <c r="FE78" s="44">
        <v>16</v>
      </c>
      <c r="FF78" s="44">
        <v>7</v>
      </c>
      <c r="FG78" s="44">
        <v>12</v>
      </c>
      <c r="FH78" s="44">
        <v>31</v>
      </c>
      <c r="FI78" s="44">
        <v>29</v>
      </c>
      <c r="FJ78" s="44">
        <v>16</v>
      </c>
      <c r="FK78" s="44">
        <v>20</v>
      </c>
      <c r="FL78" s="44">
        <v>20</v>
      </c>
      <c r="FM78" s="44">
        <v>23</v>
      </c>
      <c r="FN78" s="44">
        <v>17</v>
      </c>
      <c r="FO78" s="44">
        <v>10</v>
      </c>
      <c r="FP78" s="44">
        <v>13</v>
      </c>
      <c r="FQ78" s="44">
        <v>11</v>
      </c>
      <c r="FR78" s="44">
        <v>16</v>
      </c>
      <c r="FS78" s="44">
        <v>22</v>
      </c>
      <c r="FT78" s="44">
        <v>41</v>
      </c>
      <c r="FU78" s="44">
        <v>17</v>
      </c>
      <c r="FV78" s="44">
        <v>36</v>
      </c>
      <c r="FW78" s="44">
        <v>25</v>
      </c>
      <c r="FX78" s="44">
        <v>20</v>
      </c>
      <c r="FY78" s="44">
        <v>20</v>
      </c>
      <c r="FZ78" s="44">
        <v>26</v>
      </c>
      <c r="GA78" s="44">
        <v>19</v>
      </c>
      <c r="GB78" s="44">
        <v>29</v>
      </c>
      <c r="GC78" s="44">
        <v>20</v>
      </c>
      <c r="GD78" s="44">
        <v>11</v>
      </c>
      <c r="GE78" s="44">
        <v>10</v>
      </c>
      <c r="GF78" s="44">
        <v>54</v>
      </c>
      <c r="GG78" s="44">
        <v>10</v>
      </c>
      <c r="GH78" s="44">
        <v>13</v>
      </c>
      <c r="GI78" s="44">
        <v>18</v>
      </c>
      <c r="GJ78" s="44">
        <v>14</v>
      </c>
      <c r="GK78" s="44">
        <v>16</v>
      </c>
      <c r="GL78" s="44">
        <v>21</v>
      </c>
      <c r="GM78" s="44">
        <v>15</v>
      </c>
      <c r="GN78" s="44">
        <v>16</v>
      </c>
      <c r="GO78" s="44">
        <v>18</v>
      </c>
      <c r="GP78" s="44">
        <v>15</v>
      </c>
      <c r="GQ78" s="44">
        <v>13</v>
      </c>
      <c r="GR78" s="44">
        <v>32</v>
      </c>
      <c r="GS78" s="44">
        <v>11</v>
      </c>
      <c r="GT78" s="44">
        <v>13</v>
      </c>
      <c r="GU78" s="44">
        <v>17</v>
      </c>
      <c r="GV78" s="44">
        <v>17</v>
      </c>
      <c r="GW78" s="44">
        <v>7</v>
      </c>
      <c r="GX78" s="44">
        <v>15</v>
      </c>
      <c r="GY78" s="44">
        <v>13</v>
      </c>
      <c r="GZ78" s="44">
        <v>7</v>
      </c>
      <c r="HA78" s="44">
        <v>28</v>
      </c>
      <c r="HB78" s="44">
        <v>22</v>
      </c>
      <c r="HC78" s="44">
        <v>16</v>
      </c>
      <c r="HD78" s="44">
        <v>26</v>
      </c>
      <c r="HE78" s="44">
        <v>13</v>
      </c>
      <c r="HF78" s="44">
        <v>40</v>
      </c>
      <c r="HG78" s="44">
        <v>85</v>
      </c>
      <c r="HH78" s="44">
        <v>22</v>
      </c>
      <c r="HI78" s="44">
        <v>25</v>
      </c>
      <c r="HJ78" s="44">
        <v>14</v>
      </c>
      <c r="HK78" s="44">
        <v>21</v>
      </c>
      <c r="HL78" s="44">
        <v>34</v>
      </c>
      <c r="HM78" s="44">
        <v>23</v>
      </c>
      <c r="HN78" s="44">
        <v>16</v>
      </c>
      <c r="HO78" s="44">
        <v>16</v>
      </c>
      <c r="HP78" s="44">
        <v>37</v>
      </c>
      <c r="HQ78" s="44">
        <v>31</v>
      </c>
      <c r="HR78" s="44">
        <v>29</v>
      </c>
      <c r="HS78" s="44">
        <v>26</v>
      </c>
      <c r="HT78" s="44">
        <v>23</v>
      </c>
      <c r="HU78" s="44">
        <v>47</v>
      </c>
      <c r="HV78" s="44">
        <v>11</v>
      </c>
      <c r="HW78" s="44">
        <v>19</v>
      </c>
      <c r="HX78" s="44">
        <v>9</v>
      </c>
      <c r="HY78" s="44">
        <v>16</v>
      </c>
      <c r="HZ78" s="44">
        <v>12</v>
      </c>
      <c r="IA78" s="44">
        <v>37</v>
      </c>
      <c r="IB78" s="44">
        <v>27</v>
      </c>
      <c r="IC78" s="44">
        <v>23</v>
      </c>
      <c r="ID78" s="44">
        <v>14</v>
      </c>
      <c r="IE78" s="44">
        <v>18</v>
      </c>
      <c r="IF78" s="44">
        <v>13</v>
      </c>
      <c r="IG78" s="44">
        <v>18</v>
      </c>
      <c r="IH78" s="44">
        <v>13</v>
      </c>
      <c r="II78" s="44">
        <v>39</v>
      </c>
      <c r="IJ78" s="44">
        <v>12</v>
      </c>
      <c r="IK78" s="44">
        <v>24</v>
      </c>
      <c r="IL78" s="44">
        <v>10</v>
      </c>
      <c r="IM78" s="44">
        <v>15</v>
      </c>
      <c r="IN78" s="44">
        <v>55</v>
      </c>
      <c r="IO78" s="44">
        <v>20</v>
      </c>
      <c r="IP78" s="44">
        <v>28</v>
      </c>
      <c r="IQ78" s="44">
        <v>22</v>
      </c>
      <c r="IR78" s="44">
        <v>31</v>
      </c>
      <c r="IS78" s="44">
        <v>14</v>
      </c>
      <c r="IT78" s="44">
        <v>20</v>
      </c>
      <c r="IU78" s="44">
        <v>32</v>
      </c>
      <c r="IV78" s="44">
        <v>24</v>
      </c>
      <c r="IW78" s="44">
        <v>26</v>
      </c>
      <c r="IX78" s="44">
        <v>6</v>
      </c>
      <c r="IY78" s="44">
        <v>6</v>
      </c>
      <c r="IZ78" s="44">
        <v>44</v>
      </c>
      <c r="JA78" s="44">
        <v>5</v>
      </c>
      <c r="JB78" s="44">
        <v>18</v>
      </c>
      <c r="JC78" s="44">
        <v>24</v>
      </c>
      <c r="JD78" s="44">
        <v>20</v>
      </c>
      <c r="JE78" s="44">
        <v>11</v>
      </c>
      <c r="JF78" s="44">
        <v>13</v>
      </c>
      <c r="JG78" s="44">
        <v>33</v>
      </c>
      <c r="JH78" s="44">
        <v>11</v>
      </c>
      <c r="JI78" s="44">
        <v>16</v>
      </c>
      <c r="JJ78" s="44">
        <v>8</v>
      </c>
    </row>
    <row r="79" spans="2:425">
      <c r="B79" s="58"/>
      <c r="C79" s="59"/>
      <c r="D79" s="70" t="s">
        <v>28</v>
      </c>
      <c r="E79" s="293">
        <v>170916</v>
      </c>
      <c r="CX79" s="44">
        <v>0</v>
      </c>
      <c r="CY79" s="44">
        <v>0</v>
      </c>
      <c r="CZ79" s="44">
        <v>0</v>
      </c>
      <c r="DA79" s="44">
        <v>0</v>
      </c>
      <c r="DB79" s="44">
        <v>0</v>
      </c>
      <c r="DC79" s="44">
        <v>0</v>
      </c>
      <c r="DD79" s="44">
        <v>0</v>
      </c>
      <c r="DE79" s="44">
        <v>0</v>
      </c>
      <c r="DF79" s="44">
        <v>0</v>
      </c>
      <c r="DG79" s="44">
        <v>0</v>
      </c>
      <c r="DH79" s="44">
        <v>0</v>
      </c>
      <c r="DI79" s="44">
        <v>0</v>
      </c>
      <c r="DJ79" s="44">
        <v>0</v>
      </c>
      <c r="DK79" s="44">
        <v>953917</v>
      </c>
      <c r="DL79" s="44">
        <v>0</v>
      </c>
      <c r="DM79" s="44">
        <v>0</v>
      </c>
      <c r="DN79" s="44">
        <v>0</v>
      </c>
      <c r="DO79" s="44">
        <v>0</v>
      </c>
      <c r="DP79" s="44">
        <v>0</v>
      </c>
      <c r="DQ79" s="44">
        <v>0</v>
      </c>
      <c r="DR79" s="44">
        <v>0</v>
      </c>
      <c r="DS79" s="44">
        <v>0</v>
      </c>
      <c r="DT79" s="44">
        <v>0</v>
      </c>
      <c r="DU79" s="44">
        <v>0</v>
      </c>
      <c r="DV79" s="44">
        <v>1646009</v>
      </c>
      <c r="DW79" s="44">
        <v>978833</v>
      </c>
      <c r="DX79" s="44">
        <v>1551313</v>
      </c>
      <c r="DY79" s="44">
        <v>1889617</v>
      </c>
      <c r="DZ79" s="44">
        <v>778806</v>
      </c>
      <c r="EA79" s="44">
        <v>4811850</v>
      </c>
      <c r="EB79" s="44">
        <v>61708</v>
      </c>
      <c r="EC79" s="44">
        <v>596297</v>
      </c>
      <c r="ED79" s="44">
        <v>332335</v>
      </c>
      <c r="EE79" s="44">
        <v>197150</v>
      </c>
      <c r="EF79" s="44">
        <v>85136</v>
      </c>
      <c r="EG79" s="44">
        <v>703398</v>
      </c>
      <c r="EH79" s="44">
        <v>136616</v>
      </c>
      <c r="EI79" s="44">
        <v>171938</v>
      </c>
      <c r="EJ79" s="44">
        <v>829083</v>
      </c>
      <c r="EK79" s="44">
        <v>1200549</v>
      </c>
      <c r="EL79" s="44">
        <v>1207727</v>
      </c>
      <c r="EM79" s="44">
        <v>3205782</v>
      </c>
      <c r="EN79" s="44">
        <v>865296</v>
      </c>
      <c r="EO79" s="44">
        <v>350367</v>
      </c>
      <c r="EP79" s="44">
        <v>223467</v>
      </c>
      <c r="EQ79" s="44">
        <v>2889095</v>
      </c>
      <c r="ER79" s="44">
        <v>927557</v>
      </c>
      <c r="ES79" s="44">
        <v>687626</v>
      </c>
      <c r="ET79" s="44">
        <v>1506</v>
      </c>
      <c r="EU79" s="44">
        <v>128785</v>
      </c>
      <c r="EV79" s="44">
        <v>515218</v>
      </c>
      <c r="EW79" s="44">
        <v>2383</v>
      </c>
      <c r="EX79" s="44">
        <v>41787</v>
      </c>
      <c r="EY79" s="44">
        <v>41247</v>
      </c>
      <c r="EZ79" s="44">
        <v>2446</v>
      </c>
      <c r="FA79" s="44">
        <v>19613</v>
      </c>
      <c r="FB79" s="44">
        <v>15479</v>
      </c>
      <c r="FC79" s="44">
        <v>88934</v>
      </c>
      <c r="FD79" s="44">
        <v>9615</v>
      </c>
      <c r="FE79" s="44">
        <v>22625</v>
      </c>
      <c r="FF79" s="44">
        <v>795</v>
      </c>
      <c r="FG79" s="44">
        <v>7770</v>
      </c>
      <c r="FH79" s="44">
        <v>621738</v>
      </c>
      <c r="FI79" s="44">
        <v>586369</v>
      </c>
      <c r="FJ79" s="44">
        <v>180531</v>
      </c>
      <c r="FK79" s="44">
        <v>231081</v>
      </c>
      <c r="FL79" s="44">
        <v>364174</v>
      </c>
      <c r="FM79" s="44">
        <v>427887</v>
      </c>
      <c r="FN79" s="44">
        <v>323261</v>
      </c>
      <c r="FO79" s="44">
        <v>86893</v>
      </c>
      <c r="FP79" s="44">
        <v>357763</v>
      </c>
      <c r="FQ79" s="44">
        <v>91645</v>
      </c>
      <c r="FR79" s="44">
        <v>91060</v>
      </c>
      <c r="FS79" s="44">
        <v>541828</v>
      </c>
      <c r="FT79" s="44">
        <v>762560</v>
      </c>
      <c r="FU79" s="44">
        <v>189921</v>
      </c>
      <c r="FV79" s="44">
        <v>251183</v>
      </c>
      <c r="FW79" s="44">
        <v>249990</v>
      </c>
      <c r="FX79" s="44">
        <v>257226</v>
      </c>
      <c r="FY79" s="44">
        <v>250029</v>
      </c>
      <c r="FZ79" s="44">
        <v>704962</v>
      </c>
      <c r="GA79" s="44">
        <v>337062</v>
      </c>
      <c r="GB79" s="44">
        <v>743615</v>
      </c>
      <c r="GC79" s="44">
        <v>185975</v>
      </c>
      <c r="GD79" s="44">
        <v>190063</v>
      </c>
      <c r="GE79" s="44">
        <v>17838</v>
      </c>
      <c r="GF79" s="44">
        <v>483103</v>
      </c>
      <c r="GG79" s="44">
        <v>119262</v>
      </c>
      <c r="GH79" s="44">
        <v>53620</v>
      </c>
      <c r="GI79" s="44">
        <v>202064</v>
      </c>
      <c r="GJ79" s="44">
        <v>96000</v>
      </c>
      <c r="GK79" s="44">
        <v>151897</v>
      </c>
      <c r="GL79" s="44">
        <v>241458</v>
      </c>
      <c r="GM79" s="44">
        <v>180153</v>
      </c>
      <c r="GN79" s="44">
        <v>282869</v>
      </c>
      <c r="GO79" s="44">
        <v>223936</v>
      </c>
      <c r="GP79" s="44">
        <v>276143</v>
      </c>
      <c r="GQ79" s="44">
        <v>25429</v>
      </c>
      <c r="GR79" s="44">
        <v>286313</v>
      </c>
      <c r="GS79" s="44">
        <v>109257</v>
      </c>
      <c r="GT79" s="44">
        <v>37030</v>
      </c>
      <c r="GU79" s="44">
        <v>546053</v>
      </c>
      <c r="GV79" s="44">
        <v>96705</v>
      </c>
      <c r="GW79" s="44">
        <v>69278</v>
      </c>
      <c r="GX79" s="44">
        <v>328274</v>
      </c>
      <c r="GY79" s="44">
        <v>105063</v>
      </c>
      <c r="GZ79" s="44">
        <v>78706</v>
      </c>
      <c r="HA79" s="44">
        <v>908070</v>
      </c>
      <c r="HB79" s="44">
        <v>216440</v>
      </c>
      <c r="HC79" s="44">
        <v>226589</v>
      </c>
      <c r="HD79" s="44">
        <v>502890</v>
      </c>
      <c r="HE79" s="44">
        <v>62412</v>
      </c>
      <c r="HF79" s="44">
        <v>679643</v>
      </c>
      <c r="HG79" s="44">
        <v>2464349</v>
      </c>
      <c r="HH79" s="44">
        <v>367561</v>
      </c>
      <c r="HI79" s="44">
        <v>504653</v>
      </c>
      <c r="HJ79" s="44">
        <v>217214</v>
      </c>
      <c r="HK79" s="44">
        <v>857494</v>
      </c>
      <c r="HL79" s="44">
        <v>894937</v>
      </c>
      <c r="HM79" s="44">
        <v>742921</v>
      </c>
      <c r="HN79" s="44">
        <v>196671</v>
      </c>
      <c r="HO79" s="44">
        <v>402732</v>
      </c>
      <c r="HP79" s="44">
        <v>816951</v>
      </c>
      <c r="HQ79" s="44">
        <v>696765</v>
      </c>
      <c r="HR79" s="44">
        <v>1090326</v>
      </c>
      <c r="HS79" s="44">
        <v>930402</v>
      </c>
      <c r="HT79" s="44">
        <v>334590</v>
      </c>
      <c r="HU79" s="44">
        <v>1417844</v>
      </c>
      <c r="HV79" s="44">
        <v>194203</v>
      </c>
      <c r="HW79" s="44">
        <v>169915</v>
      </c>
      <c r="HX79" s="44">
        <v>386336</v>
      </c>
      <c r="HY79" s="44">
        <v>282027</v>
      </c>
      <c r="HZ79" s="44">
        <v>214761</v>
      </c>
      <c r="IA79" s="44">
        <v>1961737</v>
      </c>
      <c r="IB79" s="44">
        <v>325858</v>
      </c>
      <c r="IC79" s="44">
        <v>220929</v>
      </c>
      <c r="ID79" s="44">
        <v>221520</v>
      </c>
      <c r="IE79" s="44">
        <v>279829</v>
      </c>
      <c r="IF79" s="44">
        <v>160573</v>
      </c>
      <c r="IG79" s="44">
        <v>321155</v>
      </c>
      <c r="IH79" s="44">
        <v>228859</v>
      </c>
      <c r="II79" s="44">
        <v>2018687</v>
      </c>
      <c r="IJ79" s="44">
        <v>383849</v>
      </c>
      <c r="IK79" s="44">
        <v>561826</v>
      </c>
      <c r="IL79" s="44">
        <v>59761</v>
      </c>
      <c r="IM79" s="44">
        <v>246630</v>
      </c>
      <c r="IN79" s="44">
        <v>1694747</v>
      </c>
      <c r="IO79" s="44">
        <v>167055</v>
      </c>
      <c r="IP79" s="44">
        <v>384751</v>
      </c>
      <c r="IQ79" s="44">
        <v>338082</v>
      </c>
      <c r="IR79" s="44">
        <v>1106845</v>
      </c>
      <c r="IS79" s="44">
        <v>411744</v>
      </c>
      <c r="IT79" s="44">
        <v>553671</v>
      </c>
      <c r="IU79" s="44">
        <v>729249</v>
      </c>
      <c r="IV79" s="44">
        <v>462250</v>
      </c>
      <c r="IW79" s="44">
        <v>483560</v>
      </c>
      <c r="IX79" s="44">
        <v>16482</v>
      </c>
      <c r="IY79" s="44">
        <v>6027</v>
      </c>
      <c r="IZ79" s="44">
        <v>1404668</v>
      </c>
      <c r="JA79" s="44">
        <v>1214</v>
      </c>
      <c r="JB79" s="44">
        <v>246229</v>
      </c>
      <c r="JC79" s="44">
        <v>549223</v>
      </c>
      <c r="JD79" s="44">
        <v>556849</v>
      </c>
      <c r="JE79" s="44">
        <v>340473</v>
      </c>
      <c r="JF79" s="44">
        <v>223750</v>
      </c>
      <c r="JG79" s="44">
        <v>984602</v>
      </c>
      <c r="JH79" s="44">
        <v>193516</v>
      </c>
      <c r="JI79" s="44">
        <v>337805</v>
      </c>
      <c r="JJ79" s="44">
        <v>170916</v>
      </c>
    </row>
    <row r="81" spans="2:425">
      <c r="B81" s="68" t="s">
        <v>274</v>
      </c>
      <c r="C81" s="149"/>
      <c r="D81" s="70" t="s">
        <v>270</v>
      </c>
      <c r="E81" s="408">
        <f>E18/E17</f>
        <v>173.78191907104747</v>
      </c>
      <c r="F81" s="44">
        <f>F18/F17</f>
        <v>99.688569244322579</v>
      </c>
      <c r="G81" s="44">
        <f t="shared" ref="G81:BR81" si="814">G18/G17</f>
        <v>121.58186379367315</v>
      </c>
      <c r="H81" s="44">
        <f t="shared" si="814"/>
        <v>97.405559729143576</v>
      </c>
      <c r="I81" s="44">
        <f t="shared" si="814"/>
        <v>86.401976667944126</v>
      </c>
      <c r="J81" s="44">
        <f t="shared" si="814"/>
        <v>116.74007248918095</v>
      </c>
      <c r="K81" s="44">
        <f t="shared" si="814"/>
        <v>112.05986230560465</v>
      </c>
      <c r="L81" s="44">
        <f t="shared" si="814"/>
        <v>97.180045979727382</v>
      </c>
      <c r="M81" s="44">
        <f t="shared" si="814"/>
        <v>86.916452869489788</v>
      </c>
      <c r="N81" s="44">
        <f t="shared" si="814"/>
        <v>81.234595102917169</v>
      </c>
      <c r="O81" s="44">
        <f t="shared" si="814"/>
        <v>91.560057338382506</v>
      </c>
      <c r="P81" s="44">
        <f t="shared" si="814"/>
        <v>73.189189553753792</v>
      </c>
      <c r="Q81" s="44">
        <f t="shared" si="814"/>
        <v>110.24089466093807</v>
      </c>
      <c r="R81" s="44">
        <f t="shared" si="814"/>
        <v>73.746641956902948</v>
      </c>
      <c r="S81" s="44">
        <f t="shared" si="814"/>
        <v>74.972636437391245</v>
      </c>
      <c r="T81" s="44">
        <f t="shared" si="814"/>
        <v>94.558361673033914</v>
      </c>
      <c r="U81" s="44">
        <f t="shared" si="814"/>
        <v>95.370633543486221</v>
      </c>
      <c r="V81" s="44">
        <f t="shared" si="814"/>
        <v>75.605042907316729</v>
      </c>
      <c r="W81" s="44">
        <f t="shared" si="814"/>
        <v>87.151320564659272</v>
      </c>
      <c r="X81" s="44">
        <f t="shared" si="814"/>
        <v>90.263765032647569</v>
      </c>
      <c r="Y81" s="44">
        <f t="shared" si="814"/>
        <v>84.611375199797436</v>
      </c>
      <c r="Z81" s="44">
        <f t="shared" si="814"/>
        <v>82.062683155529612</v>
      </c>
      <c r="AA81" s="44">
        <f t="shared" si="814"/>
        <v>75.3510425175065</v>
      </c>
      <c r="AB81" s="44">
        <f t="shared" si="814"/>
        <v>82.98729674932305</v>
      </c>
      <c r="AC81" s="44">
        <f t="shared" si="814"/>
        <v>95.695625342482259</v>
      </c>
      <c r="AD81" s="44">
        <f t="shared" si="814"/>
        <v>96.035020084186712</v>
      </c>
      <c r="AE81" s="44">
        <f t="shared" si="814"/>
        <v>93.12999419865379</v>
      </c>
      <c r="AF81" s="44">
        <f t="shared" si="814"/>
        <v>103.63175066610971</v>
      </c>
      <c r="AG81" s="44">
        <f t="shared" si="814"/>
        <v>80.718422957515344</v>
      </c>
      <c r="AH81" s="44">
        <f t="shared" si="814"/>
        <v>86.72192939998331</v>
      </c>
      <c r="AI81" s="44">
        <f t="shared" si="814"/>
        <v>81.112811270647924</v>
      </c>
      <c r="AJ81" s="44">
        <f t="shared" si="814"/>
        <v>93.336433565080142</v>
      </c>
      <c r="AK81" s="44">
        <f t="shared" si="814"/>
        <v>80.285516408823824</v>
      </c>
      <c r="AL81" s="44">
        <f t="shared" si="814"/>
        <v>91.78948440646063</v>
      </c>
      <c r="AM81" s="44">
        <f t="shared" si="814"/>
        <v>84.659839768859939</v>
      </c>
      <c r="AN81" s="44" t="e">
        <f t="shared" si="814"/>
        <v>#DIV/0!</v>
      </c>
      <c r="AO81" s="44">
        <f t="shared" si="814"/>
        <v>92.080075797184236</v>
      </c>
      <c r="AP81" s="44">
        <f t="shared" si="814"/>
        <v>94.579774480690261</v>
      </c>
      <c r="AQ81" s="44">
        <f t="shared" si="814"/>
        <v>97.154581864807085</v>
      </c>
      <c r="AR81" s="44">
        <f t="shared" si="814"/>
        <v>91.987050975604888</v>
      </c>
      <c r="AS81" s="44">
        <f t="shared" si="814"/>
        <v>84.260627537647935</v>
      </c>
      <c r="AT81" s="44">
        <f t="shared" si="814"/>
        <v>102.1186058473639</v>
      </c>
      <c r="AU81" s="44">
        <f t="shared" si="814"/>
        <v>122.2054336084278</v>
      </c>
      <c r="AV81" s="44">
        <f t="shared" si="814"/>
        <v>107.12449352396528</v>
      </c>
      <c r="AW81" s="44">
        <f t="shared" si="814"/>
        <v>99.76807413600892</v>
      </c>
      <c r="AX81" s="44">
        <f t="shared" si="814"/>
        <v>112.3713465854262</v>
      </c>
      <c r="AY81" s="44">
        <f t="shared" si="814"/>
        <v>116.80804358485577</v>
      </c>
      <c r="AZ81" s="44">
        <f t="shared" si="814"/>
        <v>113.00886724453586</v>
      </c>
      <c r="BA81" s="44">
        <f t="shared" si="814"/>
        <v>111.29391098397869</v>
      </c>
      <c r="BB81" s="44">
        <f t="shared" si="814"/>
        <v>112.13207936264493</v>
      </c>
      <c r="BC81" s="44">
        <f t="shared" si="814"/>
        <v>106.62254589913455</v>
      </c>
      <c r="BD81" s="44">
        <f t="shared" si="814"/>
        <v>115.26438259036237</v>
      </c>
      <c r="BE81" s="44">
        <f t="shared" si="814"/>
        <v>131.94763049569511</v>
      </c>
      <c r="BF81" s="44">
        <f t="shared" si="814"/>
        <v>115.11813663074813</v>
      </c>
      <c r="BG81" s="44">
        <f t="shared" si="814"/>
        <v>121.05303766215056</v>
      </c>
      <c r="BH81" s="44">
        <f t="shared" si="814"/>
        <v>133.56546567286713</v>
      </c>
      <c r="BI81" s="44" t="e">
        <f t="shared" si="814"/>
        <v>#DIV/0!</v>
      </c>
      <c r="BJ81" s="44" t="e">
        <f t="shared" si="814"/>
        <v>#DIV/0!</v>
      </c>
      <c r="BK81" s="44" t="e">
        <f t="shared" si="814"/>
        <v>#DIV/0!</v>
      </c>
      <c r="BL81" s="44" t="e">
        <f t="shared" si="814"/>
        <v>#DIV/0!</v>
      </c>
      <c r="BM81" s="44" t="e">
        <f t="shared" si="814"/>
        <v>#DIV/0!</v>
      </c>
      <c r="BN81" s="44" t="e">
        <f t="shared" si="814"/>
        <v>#DIV/0!</v>
      </c>
      <c r="BO81" s="44" t="e">
        <f t="shared" si="814"/>
        <v>#DIV/0!</v>
      </c>
      <c r="BP81" s="44" t="e">
        <f t="shared" si="814"/>
        <v>#DIV/0!</v>
      </c>
      <c r="BQ81" s="44" t="e">
        <f t="shared" si="814"/>
        <v>#DIV/0!</v>
      </c>
      <c r="BR81" s="44" t="e">
        <f t="shared" si="814"/>
        <v>#DIV/0!</v>
      </c>
      <c r="BS81" s="44" t="e">
        <f t="shared" ref="BS81:ED81" si="815">BS18/BS17</f>
        <v>#DIV/0!</v>
      </c>
      <c r="BT81" s="44" t="e">
        <f t="shared" si="815"/>
        <v>#DIV/0!</v>
      </c>
      <c r="BU81" s="44" t="e">
        <f t="shared" si="815"/>
        <v>#DIV/0!</v>
      </c>
      <c r="BV81" s="44" t="e">
        <f t="shared" si="815"/>
        <v>#DIV/0!</v>
      </c>
      <c r="BW81" s="44" t="e">
        <f t="shared" si="815"/>
        <v>#DIV/0!</v>
      </c>
      <c r="BX81" s="44" t="e">
        <f t="shared" si="815"/>
        <v>#DIV/0!</v>
      </c>
      <c r="BY81" s="44" t="e">
        <f t="shared" si="815"/>
        <v>#DIV/0!</v>
      </c>
      <c r="BZ81" s="44" t="e">
        <f t="shared" si="815"/>
        <v>#DIV/0!</v>
      </c>
      <c r="CA81" s="44" t="e">
        <f t="shared" si="815"/>
        <v>#DIV/0!</v>
      </c>
      <c r="CB81" s="44" t="e">
        <f t="shared" si="815"/>
        <v>#DIV/0!</v>
      </c>
      <c r="CC81" s="44" t="e">
        <f t="shared" si="815"/>
        <v>#DIV/0!</v>
      </c>
      <c r="CD81" s="44" t="e">
        <f t="shared" si="815"/>
        <v>#DIV/0!</v>
      </c>
      <c r="CE81" s="44" t="e">
        <f t="shared" si="815"/>
        <v>#DIV/0!</v>
      </c>
      <c r="CF81" s="44" t="e">
        <f t="shared" si="815"/>
        <v>#DIV/0!</v>
      </c>
      <c r="CG81" s="44" t="e">
        <f t="shared" si="815"/>
        <v>#DIV/0!</v>
      </c>
      <c r="CH81" s="44" t="e">
        <f t="shared" si="815"/>
        <v>#DIV/0!</v>
      </c>
      <c r="CI81" s="44" t="e">
        <f t="shared" si="815"/>
        <v>#DIV/0!</v>
      </c>
      <c r="CJ81" s="44" t="e">
        <f t="shared" si="815"/>
        <v>#DIV/0!</v>
      </c>
      <c r="CK81" s="44" t="e">
        <f t="shared" si="815"/>
        <v>#DIV/0!</v>
      </c>
      <c r="CL81" s="44" t="e">
        <f t="shared" si="815"/>
        <v>#DIV/0!</v>
      </c>
      <c r="CM81" s="44" t="e">
        <f t="shared" si="815"/>
        <v>#DIV/0!</v>
      </c>
      <c r="CN81" s="44" t="e">
        <f t="shared" si="815"/>
        <v>#DIV/0!</v>
      </c>
      <c r="CO81" s="44" t="e">
        <f t="shared" si="815"/>
        <v>#DIV/0!</v>
      </c>
      <c r="CP81" s="44" t="e">
        <f t="shared" si="815"/>
        <v>#DIV/0!</v>
      </c>
      <c r="CQ81" s="44" t="e">
        <f t="shared" si="815"/>
        <v>#DIV/0!</v>
      </c>
      <c r="CR81" s="44" t="e">
        <f t="shared" si="815"/>
        <v>#DIV/0!</v>
      </c>
      <c r="CS81" s="44" t="e">
        <f t="shared" si="815"/>
        <v>#DIV/0!</v>
      </c>
      <c r="CT81" s="44" t="e">
        <f t="shared" si="815"/>
        <v>#DIV/0!</v>
      </c>
      <c r="CU81" s="44" t="e">
        <f t="shared" si="815"/>
        <v>#DIV/0!</v>
      </c>
      <c r="CV81" s="44" t="e">
        <f t="shared" si="815"/>
        <v>#DIV/0!</v>
      </c>
      <c r="CW81" s="44" t="e">
        <f t="shared" si="815"/>
        <v>#DIV/0!</v>
      </c>
      <c r="CX81" s="44">
        <f t="shared" si="815"/>
        <v>127.44033465352388</v>
      </c>
      <c r="CY81" s="44">
        <f t="shared" si="815"/>
        <v>117.10351094856028</v>
      </c>
      <c r="CZ81" s="44">
        <f t="shared" si="815"/>
        <v>114.35817679848944</v>
      </c>
      <c r="DA81" s="44">
        <f t="shared" si="815"/>
        <v>124.43481394872289</v>
      </c>
      <c r="DB81" s="44">
        <f t="shared" si="815"/>
        <v>103.76092361125018</v>
      </c>
      <c r="DC81" s="44">
        <f t="shared" si="815"/>
        <v>128.70519932409405</v>
      </c>
      <c r="DD81" s="44">
        <f t="shared" si="815"/>
        <v>104.68959014485301</v>
      </c>
      <c r="DE81" s="44">
        <f t="shared" si="815"/>
        <v>125.50825633249246</v>
      </c>
      <c r="DF81" s="44">
        <f t="shared" si="815"/>
        <v>102.01360834096076</v>
      </c>
      <c r="DG81" s="44">
        <f t="shared" si="815"/>
        <v>105.95378118517218</v>
      </c>
      <c r="DH81" s="44">
        <f t="shared" si="815"/>
        <v>107.70342399636591</v>
      </c>
      <c r="DI81" s="44">
        <f t="shared" si="815"/>
        <v>106.93945957467483</v>
      </c>
      <c r="DJ81" s="44">
        <f t="shared" si="815"/>
        <v>114.12432385851729</v>
      </c>
      <c r="DK81" s="44">
        <f t="shared" si="815"/>
        <v>106.80742848601726</v>
      </c>
      <c r="DL81" s="44">
        <f t="shared" si="815"/>
        <v>122.52224565105703</v>
      </c>
      <c r="DM81" s="44">
        <f t="shared" si="815"/>
        <v>103.25981969734339</v>
      </c>
      <c r="DN81" s="44">
        <f t="shared" si="815"/>
        <v>120.21098665442621</v>
      </c>
      <c r="DO81" s="44">
        <f t="shared" si="815"/>
        <v>117.61524039194123</v>
      </c>
      <c r="DP81" s="44">
        <f t="shared" si="815"/>
        <v>115.70886076907186</v>
      </c>
      <c r="DQ81" s="44">
        <f t="shared" si="815"/>
        <v>130.69405420258991</v>
      </c>
      <c r="DR81" s="44">
        <f t="shared" si="815"/>
        <v>115.64765193821854</v>
      </c>
      <c r="DS81" s="44">
        <f t="shared" si="815"/>
        <v>103.27733156987696</v>
      </c>
      <c r="DT81" s="44">
        <f t="shared" si="815"/>
        <v>101.90812504608125</v>
      </c>
      <c r="DU81" s="44">
        <f t="shared" si="815"/>
        <v>103.79568587349387</v>
      </c>
      <c r="DV81" s="44">
        <f t="shared" si="815"/>
        <v>114.014562126627</v>
      </c>
      <c r="DW81" s="44">
        <f t="shared" si="815"/>
        <v>100.230964169906</v>
      </c>
      <c r="DX81" s="44">
        <f t="shared" si="815"/>
        <v>118.74950445387699</v>
      </c>
      <c r="DY81" s="44">
        <f t="shared" si="815"/>
        <v>177.63241720315375</v>
      </c>
      <c r="DZ81" s="44">
        <f t="shared" si="815"/>
        <v>103.27595737838215</v>
      </c>
      <c r="EA81" s="44">
        <f t="shared" si="815"/>
        <v>110.54490132944466</v>
      </c>
      <c r="EB81" s="44">
        <f t="shared" si="815"/>
        <v>107.32526408190404</v>
      </c>
      <c r="EC81" s="44">
        <f t="shared" si="815"/>
        <v>126.87784057438066</v>
      </c>
      <c r="ED81" s="44">
        <f t="shared" si="815"/>
        <v>121.38937221371404</v>
      </c>
      <c r="EE81" s="44">
        <f t="shared" ref="EE81:GP81" si="816">EE18/EE17</f>
        <v>104.97933389888966</v>
      </c>
      <c r="EF81" s="44">
        <f t="shared" si="816"/>
        <v>120.85257834387838</v>
      </c>
      <c r="EG81" s="44">
        <f t="shared" si="816"/>
        <v>158.60888320128834</v>
      </c>
      <c r="EH81" s="44">
        <f t="shared" si="816"/>
        <v>93.222725990971171</v>
      </c>
      <c r="EI81" s="44">
        <f t="shared" si="816"/>
        <v>128.4552529419565</v>
      </c>
      <c r="EJ81" s="44">
        <f t="shared" si="816"/>
        <v>108.50472793744522</v>
      </c>
      <c r="EK81" s="44">
        <f t="shared" si="816"/>
        <v>113.05351539319999</v>
      </c>
      <c r="EL81" s="44">
        <f t="shared" si="816"/>
        <v>118.45303927096001</v>
      </c>
      <c r="EM81" s="44">
        <f t="shared" si="816"/>
        <v>116.15866052782629</v>
      </c>
      <c r="EN81" s="44">
        <f t="shared" si="816"/>
        <v>104.65346199812775</v>
      </c>
      <c r="EO81" s="44">
        <f t="shared" si="816"/>
        <v>99.997481672458477</v>
      </c>
      <c r="EP81" s="44">
        <f t="shared" si="816"/>
        <v>116.55873656971018</v>
      </c>
      <c r="EQ81" s="44">
        <f t="shared" si="816"/>
        <v>117.88238514622603</v>
      </c>
      <c r="ER81" s="44">
        <f t="shared" si="816"/>
        <v>150.18421652382301</v>
      </c>
      <c r="ES81" s="44">
        <f t="shared" si="816"/>
        <v>131.57626415390811</v>
      </c>
      <c r="ET81" s="44">
        <f t="shared" si="816"/>
        <v>100.56058115026235</v>
      </c>
      <c r="EU81" s="44">
        <f t="shared" si="816"/>
        <v>108.78152202666318</v>
      </c>
      <c r="EV81" s="44">
        <f t="shared" si="816"/>
        <v>152.21903312833913</v>
      </c>
      <c r="EW81" s="44">
        <f t="shared" si="816"/>
        <v>101.2555488270749</v>
      </c>
      <c r="EX81" s="44">
        <f t="shared" si="816"/>
        <v>101.00576545533595</v>
      </c>
      <c r="EY81" s="44">
        <f t="shared" si="816"/>
        <v>111.74761953311898</v>
      </c>
      <c r="EZ81" s="44">
        <f t="shared" si="816"/>
        <v>119.5536422540175</v>
      </c>
      <c r="FA81" s="44">
        <f t="shared" si="816"/>
        <v>125.5964966104211</v>
      </c>
      <c r="FB81" s="44">
        <f t="shared" si="816"/>
        <v>108.9245839580755</v>
      </c>
      <c r="FC81" s="44">
        <f t="shared" si="816"/>
        <v>130.29391725854293</v>
      </c>
      <c r="FD81" s="44">
        <f t="shared" si="816"/>
        <v>100.7622928571557</v>
      </c>
      <c r="FE81" s="44">
        <f t="shared" si="816"/>
        <v>219.94840956661977</v>
      </c>
      <c r="FF81" s="44">
        <f t="shared" si="816"/>
        <v>105.28061928677847</v>
      </c>
      <c r="FG81" s="44">
        <f t="shared" si="816"/>
        <v>123.59047063428024</v>
      </c>
      <c r="FH81" s="44">
        <f t="shared" si="816"/>
        <v>119.87246378018187</v>
      </c>
      <c r="FI81" s="44">
        <f t="shared" si="816"/>
        <v>149.87569019048419</v>
      </c>
      <c r="FJ81" s="44">
        <f t="shared" si="816"/>
        <v>130.32872095433942</v>
      </c>
      <c r="FK81" s="44">
        <f t="shared" si="816"/>
        <v>114.07990395924833</v>
      </c>
      <c r="FL81" s="44">
        <f t="shared" si="816"/>
        <v>109.42373735434704</v>
      </c>
      <c r="FM81" s="44">
        <f t="shared" si="816"/>
        <v>124.33800231000848</v>
      </c>
      <c r="FN81" s="44">
        <f t="shared" si="816"/>
        <v>122.61674626026748</v>
      </c>
      <c r="FO81" s="44">
        <f t="shared" si="816"/>
        <v>135.80820124199704</v>
      </c>
      <c r="FP81" s="44">
        <f t="shared" si="816"/>
        <v>115.56644088063123</v>
      </c>
      <c r="FQ81" s="44">
        <f t="shared" si="816"/>
        <v>119.28487415245176</v>
      </c>
      <c r="FR81" s="44">
        <f t="shared" si="816"/>
        <v>113.7559202714427</v>
      </c>
      <c r="FS81" s="44">
        <f t="shared" si="816"/>
        <v>149.94375622245278</v>
      </c>
      <c r="FT81" s="44">
        <f t="shared" si="816"/>
        <v>135.25648802928077</v>
      </c>
      <c r="FU81" s="44">
        <f t="shared" si="816"/>
        <v>118.6784388595681</v>
      </c>
      <c r="FV81" s="44">
        <f t="shared" si="816"/>
        <v>108.07415744145939</v>
      </c>
      <c r="FW81" s="44">
        <f t="shared" si="816"/>
        <v>110.9873044589929</v>
      </c>
      <c r="FX81" s="44">
        <f t="shared" si="816"/>
        <v>116.11208512384628</v>
      </c>
      <c r="FY81" s="44">
        <f t="shared" si="816"/>
        <v>117.37513226046637</v>
      </c>
      <c r="FZ81" s="44">
        <f t="shared" si="816"/>
        <v>105.74327307664797</v>
      </c>
      <c r="GA81" s="44">
        <f t="shared" si="816"/>
        <v>122.03918280305922</v>
      </c>
      <c r="GB81" s="44">
        <f t="shared" si="816"/>
        <v>118.66427333953735</v>
      </c>
      <c r="GC81" s="44">
        <f t="shared" si="816"/>
        <v>113.85068260900441</v>
      </c>
      <c r="GD81" s="44">
        <f t="shared" si="816"/>
        <v>138.48953984963404</v>
      </c>
      <c r="GE81" s="44">
        <f t="shared" si="816"/>
        <v>139.86747628517685</v>
      </c>
      <c r="GF81" s="44">
        <f t="shared" si="816"/>
        <v>130.24596143544642</v>
      </c>
      <c r="GG81" s="44">
        <f t="shared" si="816"/>
        <v>105.00800514207697</v>
      </c>
      <c r="GH81" s="44">
        <f t="shared" si="816"/>
        <v>112.06698950766747</v>
      </c>
      <c r="GI81" s="44">
        <f t="shared" si="816"/>
        <v>112.28533277385033</v>
      </c>
      <c r="GJ81" s="44">
        <f t="shared" si="816"/>
        <v>104.50179861069662</v>
      </c>
      <c r="GK81" s="44">
        <f t="shared" si="816"/>
        <v>109.48345215547137</v>
      </c>
      <c r="GL81" s="44">
        <f t="shared" si="816"/>
        <v>115.6004555965394</v>
      </c>
      <c r="GM81" s="44">
        <f t="shared" si="816"/>
        <v>85.919453684230234</v>
      </c>
      <c r="GN81" s="44">
        <f t="shared" si="816"/>
        <v>105.44712126564134</v>
      </c>
      <c r="GO81" s="44">
        <f t="shared" si="816"/>
        <v>99.017685766919527</v>
      </c>
      <c r="GP81" s="44">
        <f t="shared" si="816"/>
        <v>91.18477760596268</v>
      </c>
      <c r="GQ81" s="44">
        <f t="shared" ref="GQ81:HB81" si="817">GQ18/GQ17</f>
        <v>138.49008885575873</v>
      </c>
      <c r="GR81" s="44">
        <f t="shared" si="817"/>
        <v>135.07858776594401</v>
      </c>
      <c r="GS81" s="44">
        <f t="shared" si="817"/>
        <v>92.49907532949176</v>
      </c>
      <c r="GT81" s="44">
        <f t="shared" si="817"/>
        <v>105.08125007011206</v>
      </c>
      <c r="GU81" s="44">
        <f t="shared" si="817"/>
        <v>107.38427967204737</v>
      </c>
      <c r="GV81" s="44">
        <f t="shared" si="817"/>
        <v>123.49355307748232</v>
      </c>
      <c r="GW81" s="44">
        <f t="shared" si="817"/>
        <v>107.25893369263821</v>
      </c>
      <c r="GX81" s="44">
        <f t="shared" si="817"/>
        <v>110.22505971066359</v>
      </c>
      <c r="GY81" s="44">
        <f t="shared" si="817"/>
        <v>107.50419810528659</v>
      </c>
      <c r="GZ81" s="44">
        <f t="shared" si="817"/>
        <v>114.0191137537315</v>
      </c>
      <c r="HA81" s="44">
        <f t="shared" si="817"/>
        <v>125.15310317410122</v>
      </c>
      <c r="HB81" s="44">
        <f t="shared" si="817"/>
        <v>113.867147468601</v>
      </c>
      <c r="HC81" s="44">
        <f t="shared" ref="HC81:JN81" si="818">HC18/HC17</f>
        <v>111.82198319843918</v>
      </c>
      <c r="HD81" s="44">
        <f t="shared" si="818"/>
        <v>133.64908484971093</v>
      </c>
      <c r="HE81" s="44">
        <f t="shared" si="818"/>
        <v>99.222489606987466</v>
      </c>
      <c r="HF81" s="44">
        <f t="shared" si="818"/>
        <v>105.25996770936267</v>
      </c>
      <c r="HG81" s="44">
        <f t="shared" si="818"/>
        <v>107.29028023053044</v>
      </c>
      <c r="HH81" s="44">
        <f t="shared" si="818"/>
        <v>120.67212867599616</v>
      </c>
      <c r="HI81" s="44">
        <f t="shared" si="818"/>
        <v>125.77348105502745</v>
      </c>
      <c r="HJ81" s="44">
        <f t="shared" si="818"/>
        <v>99.344884224350238</v>
      </c>
      <c r="HK81" s="44">
        <f t="shared" si="818"/>
        <v>103.34179310416174</v>
      </c>
      <c r="HL81" s="44">
        <f t="shared" si="818"/>
        <v>139.24926788383084</v>
      </c>
      <c r="HM81" s="44">
        <f t="shared" si="818"/>
        <v>167.86111106291651</v>
      </c>
      <c r="HN81" s="44">
        <f t="shared" si="818"/>
        <v>104.25956438892229</v>
      </c>
      <c r="HO81" s="44">
        <f t="shared" si="818"/>
        <v>159.11076437901252</v>
      </c>
      <c r="HP81" s="44">
        <f t="shared" si="818"/>
        <v>149.2617070400342</v>
      </c>
      <c r="HQ81" s="44">
        <f t="shared" si="818"/>
        <v>149.03743807081059</v>
      </c>
      <c r="HR81" s="44">
        <f t="shared" si="818"/>
        <v>126.61686424594259</v>
      </c>
      <c r="HS81" s="44">
        <f t="shared" si="818"/>
        <v>106.6184146963805</v>
      </c>
      <c r="HT81" s="44">
        <f t="shared" si="818"/>
        <v>125.9070185944603</v>
      </c>
      <c r="HU81" s="44">
        <f t="shared" si="818"/>
        <v>157.38388959965727</v>
      </c>
      <c r="HV81" s="44">
        <f t="shared" si="818"/>
        <v>162.74187226797005</v>
      </c>
      <c r="HW81" s="44">
        <f t="shared" si="818"/>
        <v>127.97982945850731</v>
      </c>
      <c r="HX81" s="44">
        <f t="shared" si="818"/>
        <v>133.17245875872814</v>
      </c>
      <c r="HY81" s="44">
        <f t="shared" si="818"/>
        <v>279.88306017735243</v>
      </c>
      <c r="HZ81" s="44">
        <f t="shared" si="818"/>
        <v>110.83501306760014</v>
      </c>
      <c r="IA81" s="44">
        <f t="shared" si="818"/>
        <v>133.6816923989692</v>
      </c>
      <c r="IB81" s="44">
        <f t="shared" si="818"/>
        <v>181.71774353933765</v>
      </c>
      <c r="IC81" s="44">
        <f t="shared" si="818"/>
        <v>144.97264676729128</v>
      </c>
      <c r="ID81" s="44">
        <f t="shared" si="818"/>
        <v>162.82538828079831</v>
      </c>
      <c r="IE81" s="44">
        <f t="shared" si="818"/>
        <v>136.6890334602061</v>
      </c>
      <c r="IF81" s="44">
        <f t="shared" si="818"/>
        <v>130.40098513754623</v>
      </c>
      <c r="IG81" s="44">
        <f t="shared" si="818"/>
        <v>152.41454314457073</v>
      </c>
      <c r="IH81" s="44">
        <f t="shared" si="818"/>
        <v>159.77331440023929</v>
      </c>
      <c r="II81" s="44">
        <f t="shared" si="818"/>
        <v>123.67226643605757</v>
      </c>
      <c r="IJ81" s="44">
        <f t="shared" si="818"/>
        <v>157.42233688453135</v>
      </c>
      <c r="IK81" s="44">
        <f t="shared" si="818"/>
        <v>126.79333403575944</v>
      </c>
      <c r="IL81" s="44">
        <f t="shared" si="818"/>
        <v>138.21455880164939</v>
      </c>
      <c r="IM81" s="44">
        <f t="shared" si="818"/>
        <v>174.61689201882308</v>
      </c>
      <c r="IN81" s="44">
        <f t="shared" si="818"/>
        <v>197.92172684704281</v>
      </c>
      <c r="IO81" s="44">
        <f t="shared" si="818"/>
        <v>180.02901067511695</v>
      </c>
      <c r="IP81" s="44">
        <f t="shared" si="818"/>
        <v>145.70701357767996</v>
      </c>
      <c r="IQ81" s="44">
        <f t="shared" si="818"/>
        <v>174.11985435193984</v>
      </c>
      <c r="IR81" s="44">
        <f t="shared" si="818"/>
        <v>212.42050745261102</v>
      </c>
      <c r="IS81" s="44">
        <f t="shared" si="818"/>
        <v>142.1086943080785</v>
      </c>
      <c r="IT81" s="44">
        <f t="shared" si="818"/>
        <v>165.08977627056922</v>
      </c>
      <c r="IU81" s="44">
        <f t="shared" si="818"/>
        <v>184.52241278337797</v>
      </c>
      <c r="IV81" s="44">
        <f t="shared" si="818"/>
        <v>193.97255002565419</v>
      </c>
      <c r="IW81" s="44">
        <f t="shared" si="818"/>
        <v>212.03468964846527</v>
      </c>
      <c r="IX81" s="44">
        <f t="shared" si="818"/>
        <v>171.22435709494874</v>
      </c>
      <c r="IY81" s="44">
        <f t="shared" si="818"/>
        <v>165.33694730361555</v>
      </c>
      <c r="IZ81" s="44">
        <f t="shared" si="818"/>
        <v>202.28423930237275</v>
      </c>
      <c r="JA81" s="44">
        <f t="shared" si="818"/>
        <v>173.85647856184988</v>
      </c>
      <c r="JB81" s="44">
        <f t="shared" si="818"/>
        <v>168.72489976128119</v>
      </c>
      <c r="JC81" s="44">
        <f t="shared" si="818"/>
        <v>185.28043860942256</v>
      </c>
      <c r="JD81" s="44">
        <f t="shared" si="818"/>
        <v>189.84640204069834</v>
      </c>
      <c r="JE81" s="44">
        <f t="shared" si="818"/>
        <v>191.3828384411492</v>
      </c>
      <c r="JF81" s="44">
        <f t="shared" si="818"/>
        <v>180.79912396722608</v>
      </c>
      <c r="JG81" s="44">
        <f t="shared" si="818"/>
        <v>184.65538420165285</v>
      </c>
      <c r="JH81" s="44">
        <f t="shared" si="818"/>
        <v>194.58055468150448</v>
      </c>
      <c r="JI81" s="44">
        <f t="shared" si="818"/>
        <v>184.49865467429123</v>
      </c>
      <c r="JJ81" s="44">
        <f t="shared" si="818"/>
        <v>173.78191907104747</v>
      </c>
      <c r="JK81" s="44" t="e">
        <f t="shared" si="818"/>
        <v>#DIV/0!</v>
      </c>
      <c r="JL81" s="44" t="e">
        <f t="shared" si="818"/>
        <v>#DIV/0!</v>
      </c>
      <c r="JM81" s="44" t="e">
        <f t="shared" si="818"/>
        <v>#DIV/0!</v>
      </c>
      <c r="JN81" s="44" t="e">
        <f t="shared" si="818"/>
        <v>#DIV/0!</v>
      </c>
      <c r="JO81" s="44" t="e">
        <f t="shared" ref="JO81:LZ81" si="819">JO18/JO17</f>
        <v>#DIV/0!</v>
      </c>
      <c r="JP81" s="44" t="e">
        <f t="shared" si="819"/>
        <v>#DIV/0!</v>
      </c>
      <c r="JQ81" s="44" t="e">
        <f t="shared" si="819"/>
        <v>#DIV/0!</v>
      </c>
      <c r="JR81" s="44" t="e">
        <f t="shared" si="819"/>
        <v>#DIV/0!</v>
      </c>
      <c r="JS81" s="44" t="e">
        <f t="shared" si="819"/>
        <v>#DIV/0!</v>
      </c>
      <c r="JT81" s="44" t="e">
        <f t="shared" si="819"/>
        <v>#DIV/0!</v>
      </c>
      <c r="JU81" s="44" t="e">
        <f t="shared" si="819"/>
        <v>#DIV/0!</v>
      </c>
      <c r="JV81" s="44" t="e">
        <f t="shared" si="819"/>
        <v>#DIV/0!</v>
      </c>
      <c r="JW81" s="44" t="e">
        <f t="shared" si="819"/>
        <v>#DIV/0!</v>
      </c>
      <c r="JX81" s="44" t="e">
        <f t="shared" si="819"/>
        <v>#DIV/0!</v>
      </c>
      <c r="JY81" s="44" t="e">
        <f t="shared" si="819"/>
        <v>#DIV/0!</v>
      </c>
      <c r="JZ81" s="44" t="e">
        <f t="shared" si="819"/>
        <v>#DIV/0!</v>
      </c>
      <c r="KA81" s="44" t="e">
        <f t="shared" si="819"/>
        <v>#DIV/0!</v>
      </c>
      <c r="KB81" s="44" t="e">
        <f t="shared" si="819"/>
        <v>#DIV/0!</v>
      </c>
      <c r="KC81" s="44" t="e">
        <f t="shared" si="819"/>
        <v>#DIV/0!</v>
      </c>
      <c r="KD81" s="44" t="e">
        <f t="shared" si="819"/>
        <v>#DIV/0!</v>
      </c>
      <c r="KE81" s="44" t="e">
        <f t="shared" si="819"/>
        <v>#DIV/0!</v>
      </c>
      <c r="KF81" s="44" t="e">
        <f t="shared" si="819"/>
        <v>#DIV/0!</v>
      </c>
      <c r="KG81" s="44" t="e">
        <f t="shared" si="819"/>
        <v>#DIV/0!</v>
      </c>
      <c r="KH81" s="44" t="e">
        <f t="shared" si="819"/>
        <v>#DIV/0!</v>
      </c>
      <c r="KI81" s="44" t="e">
        <f t="shared" si="819"/>
        <v>#DIV/0!</v>
      </c>
      <c r="KJ81" s="44" t="e">
        <f t="shared" si="819"/>
        <v>#DIV/0!</v>
      </c>
      <c r="KK81" s="44" t="e">
        <f t="shared" si="819"/>
        <v>#DIV/0!</v>
      </c>
      <c r="KL81" s="44" t="e">
        <f t="shared" si="819"/>
        <v>#DIV/0!</v>
      </c>
      <c r="KM81" s="44" t="e">
        <f t="shared" si="819"/>
        <v>#DIV/0!</v>
      </c>
      <c r="KN81" s="44" t="e">
        <f t="shared" si="819"/>
        <v>#DIV/0!</v>
      </c>
      <c r="KO81" s="44" t="e">
        <f t="shared" si="819"/>
        <v>#DIV/0!</v>
      </c>
      <c r="KP81" s="44" t="e">
        <f t="shared" si="819"/>
        <v>#DIV/0!</v>
      </c>
      <c r="KQ81" s="44" t="e">
        <f t="shared" si="819"/>
        <v>#DIV/0!</v>
      </c>
      <c r="KR81" s="44" t="e">
        <f t="shared" si="819"/>
        <v>#DIV/0!</v>
      </c>
      <c r="KS81" s="44" t="e">
        <f t="shared" si="819"/>
        <v>#DIV/0!</v>
      </c>
      <c r="KT81" s="44" t="e">
        <f t="shared" si="819"/>
        <v>#DIV/0!</v>
      </c>
      <c r="KU81" s="44" t="e">
        <f t="shared" si="819"/>
        <v>#DIV/0!</v>
      </c>
      <c r="KV81" s="44" t="e">
        <f t="shared" si="819"/>
        <v>#DIV/0!</v>
      </c>
      <c r="KW81" s="44" t="e">
        <f t="shared" si="819"/>
        <v>#DIV/0!</v>
      </c>
      <c r="KX81" s="44" t="e">
        <f t="shared" si="819"/>
        <v>#DIV/0!</v>
      </c>
      <c r="KY81" s="44" t="e">
        <f t="shared" si="819"/>
        <v>#DIV/0!</v>
      </c>
      <c r="KZ81" s="44" t="e">
        <f t="shared" si="819"/>
        <v>#DIV/0!</v>
      </c>
      <c r="LA81" s="44" t="e">
        <f t="shared" si="819"/>
        <v>#DIV/0!</v>
      </c>
      <c r="LB81" s="44" t="e">
        <f t="shared" si="819"/>
        <v>#DIV/0!</v>
      </c>
      <c r="LC81" s="44" t="e">
        <f t="shared" si="819"/>
        <v>#DIV/0!</v>
      </c>
      <c r="LD81" s="44" t="e">
        <f t="shared" si="819"/>
        <v>#DIV/0!</v>
      </c>
      <c r="LE81" s="44" t="e">
        <f t="shared" si="819"/>
        <v>#DIV/0!</v>
      </c>
      <c r="LF81" s="44" t="e">
        <f t="shared" si="819"/>
        <v>#DIV/0!</v>
      </c>
      <c r="LG81" s="44" t="e">
        <f t="shared" si="819"/>
        <v>#DIV/0!</v>
      </c>
      <c r="LH81" s="44" t="e">
        <f t="shared" si="819"/>
        <v>#DIV/0!</v>
      </c>
      <c r="LI81" s="44" t="e">
        <f t="shared" si="819"/>
        <v>#DIV/0!</v>
      </c>
      <c r="LJ81" s="44" t="e">
        <f t="shared" si="819"/>
        <v>#DIV/0!</v>
      </c>
      <c r="LK81" s="44" t="e">
        <f t="shared" si="819"/>
        <v>#DIV/0!</v>
      </c>
      <c r="LL81" s="44" t="e">
        <f t="shared" si="819"/>
        <v>#DIV/0!</v>
      </c>
      <c r="LM81" s="44" t="e">
        <f t="shared" si="819"/>
        <v>#DIV/0!</v>
      </c>
      <c r="LN81" s="44" t="e">
        <f t="shared" si="819"/>
        <v>#DIV/0!</v>
      </c>
      <c r="LO81" s="44" t="e">
        <f t="shared" si="819"/>
        <v>#DIV/0!</v>
      </c>
      <c r="LP81" s="44" t="e">
        <f t="shared" si="819"/>
        <v>#DIV/0!</v>
      </c>
      <c r="LQ81" s="44" t="e">
        <f t="shared" si="819"/>
        <v>#DIV/0!</v>
      </c>
      <c r="LR81" s="44" t="e">
        <f t="shared" si="819"/>
        <v>#DIV/0!</v>
      </c>
      <c r="LS81" s="44" t="e">
        <f t="shared" si="819"/>
        <v>#DIV/0!</v>
      </c>
      <c r="LT81" s="44" t="e">
        <f t="shared" si="819"/>
        <v>#DIV/0!</v>
      </c>
      <c r="LU81" s="44" t="e">
        <f t="shared" si="819"/>
        <v>#DIV/0!</v>
      </c>
      <c r="LV81" s="44" t="e">
        <f t="shared" si="819"/>
        <v>#DIV/0!</v>
      </c>
      <c r="LW81" s="44" t="e">
        <f t="shared" si="819"/>
        <v>#DIV/0!</v>
      </c>
      <c r="LX81" s="44" t="e">
        <f t="shared" si="819"/>
        <v>#DIV/0!</v>
      </c>
      <c r="LY81" s="44" t="e">
        <f t="shared" si="819"/>
        <v>#DIV/0!</v>
      </c>
      <c r="LZ81" s="44" t="e">
        <f t="shared" si="819"/>
        <v>#DIV/0!</v>
      </c>
      <c r="MA81" s="44" t="e">
        <f t="shared" ref="MA81:OL81" si="820">MA18/MA17</f>
        <v>#DIV/0!</v>
      </c>
      <c r="MB81" s="44" t="e">
        <f t="shared" si="820"/>
        <v>#DIV/0!</v>
      </c>
      <c r="MC81" s="44" t="e">
        <f t="shared" si="820"/>
        <v>#DIV/0!</v>
      </c>
      <c r="MD81" s="44" t="e">
        <f t="shared" si="820"/>
        <v>#DIV/0!</v>
      </c>
      <c r="ME81" s="44" t="e">
        <f t="shared" si="820"/>
        <v>#DIV/0!</v>
      </c>
      <c r="MF81" s="44" t="e">
        <f t="shared" si="820"/>
        <v>#DIV/0!</v>
      </c>
      <c r="MG81" s="44" t="e">
        <f t="shared" si="820"/>
        <v>#DIV/0!</v>
      </c>
      <c r="MH81" s="44" t="e">
        <f t="shared" si="820"/>
        <v>#DIV/0!</v>
      </c>
      <c r="MI81" s="44" t="e">
        <f t="shared" si="820"/>
        <v>#DIV/0!</v>
      </c>
      <c r="MJ81" s="44" t="e">
        <f t="shared" si="820"/>
        <v>#DIV/0!</v>
      </c>
      <c r="MK81" s="44" t="e">
        <f t="shared" si="820"/>
        <v>#DIV/0!</v>
      </c>
      <c r="ML81" s="44" t="e">
        <f t="shared" si="820"/>
        <v>#DIV/0!</v>
      </c>
      <c r="MM81" s="44" t="e">
        <f t="shared" si="820"/>
        <v>#DIV/0!</v>
      </c>
      <c r="MN81" s="44" t="e">
        <f t="shared" si="820"/>
        <v>#DIV/0!</v>
      </c>
      <c r="MO81" s="44" t="e">
        <f t="shared" si="820"/>
        <v>#DIV/0!</v>
      </c>
      <c r="MP81" s="44" t="e">
        <f t="shared" si="820"/>
        <v>#DIV/0!</v>
      </c>
      <c r="MQ81" s="44" t="e">
        <f t="shared" si="820"/>
        <v>#DIV/0!</v>
      </c>
      <c r="MR81" s="44" t="e">
        <f t="shared" si="820"/>
        <v>#DIV/0!</v>
      </c>
      <c r="MS81" s="44" t="e">
        <f t="shared" si="820"/>
        <v>#DIV/0!</v>
      </c>
      <c r="MT81" s="44" t="e">
        <f t="shared" si="820"/>
        <v>#DIV/0!</v>
      </c>
      <c r="MU81" s="44" t="e">
        <f t="shared" si="820"/>
        <v>#DIV/0!</v>
      </c>
      <c r="MV81" s="44" t="e">
        <f t="shared" si="820"/>
        <v>#DIV/0!</v>
      </c>
      <c r="MW81" s="44" t="e">
        <f t="shared" si="820"/>
        <v>#DIV/0!</v>
      </c>
      <c r="MX81" s="44" t="e">
        <f t="shared" si="820"/>
        <v>#DIV/0!</v>
      </c>
      <c r="MY81" s="44" t="e">
        <f t="shared" si="820"/>
        <v>#DIV/0!</v>
      </c>
      <c r="MZ81" s="44" t="e">
        <f t="shared" si="820"/>
        <v>#DIV/0!</v>
      </c>
      <c r="NA81" s="44" t="e">
        <f t="shared" si="820"/>
        <v>#DIV/0!</v>
      </c>
      <c r="NB81" s="44" t="e">
        <f t="shared" si="820"/>
        <v>#DIV/0!</v>
      </c>
      <c r="NC81" s="44" t="e">
        <f t="shared" si="820"/>
        <v>#DIV/0!</v>
      </c>
      <c r="ND81" s="44" t="e">
        <f t="shared" si="820"/>
        <v>#DIV/0!</v>
      </c>
      <c r="NE81" s="44" t="e">
        <f t="shared" si="820"/>
        <v>#DIV/0!</v>
      </c>
      <c r="NF81" s="44" t="e">
        <f t="shared" si="820"/>
        <v>#DIV/0!</v>
      </c>
      <c r="NG81" s="44" t="e">
        <f t="shared" si="820"/>
        <v>#DIV/0!</v>
      </c>
      <c r="NH81" s="44" t="e">
        <f t="shared" si="820"/>
        <v>#DIV/0!</v>
      </c>
      <c r="NI81" s="44" t="e">
        <f t="shared" si="820"/>
        <v>#DIV/0!</v>
      </c>
      <c r="NJ81" s="44" t="e">
        <f t="shared" si="820"/>
        <v>#DIV/0!</v>
      </c>
      <c r="NK81" s="44" t="e">
        <f t="shared" si="820"/>
        <v>#DIV/0!</v>
      </c>
      <c r="NL81" s="44" t="e">
        <f t="shared" si="820"/>
        <v>#DIV/0!</v>
      </c>
      <c r="NM81" s="44" t="e">
        <f t="shared" si="820"/>
        <v>#DIV/0!</v>
      </c>
      <c r="NN81" s="44" t="e">
        <f t="shared" si="820"/>
        <v>#DIV/0!</v>
      </c>
      <c r="NO81" s="44" t="e">
        <f t="shared" si="820"/>
        <v>#DIV/0!</v>
      </c>
      <c r="NP81" s="44" t="e">
        <f t="shared" si="820"/>
        <v>#DIV/0!</v>
      </c>
      <c r="NQ81" s="44" t="e">
        <f t="shared" si="820"/>
        <v>#DIV/0!</v>
      </c>
      <c r="NR81" s="44" t="e">
        <f t="shared" si="820"/>
        <v>#DIV/0!</v>
      </c>
      <c r="NS81" s="44" t="e">
        <f t="shared" si="820"/>
        <v>#DIV/0!</v>
      </c>
      <c r="NT81" s="44" t="e">
        <f t="shared" si="820"/>
        <v>#DIV/0!</v>
      </c>
      <c r="NU81" s="44" t="e">
        <f t="shared" si="820"/>
        <v>#DIV/0!</v>
      </c>
      <c r="NV81" s="44" t="e">
        <f t="shared" si="820"/>
        <v>#DIV/0!</v>
      </c>
      <c r="NW81" s="44" t="e">
        <f t="shared" si="820"/>
        <v>#DIV/0!</v>
      </c>
      <c r="NX81" s="44" t="e">
        <f t="shared" si="820"/>
        <v>#DIV/0!</v>
      </c>
      <c r="NY81" s="44" t="e">
        <f t="shared" si="820"/>
        <v>#DIV/0!</v>
      </c>
      <c r="NZ81" s="44" t="e">
        <f t="shared" si="820"/>
        <v>#DIV/0!</v>
      </c>
      <c r="OA81" s="44" t="e">
        <f t="shared" si="820"/>
        <v>#DIV/0!</v>
      </c>
      <c r="OB81" s="44" t="e">
        <f t="shared" si="820"/>
        <v>#DIV/0!</v>
      </c>
      <c r="OC81" s="44" t="e">
        <f t="shared" si="820"/>
        <v>#DIV/0!</v>
      </c>
      <c r="OD81" s="44" t="e">
        <f t="shared" si="820"/>
        <v>#DIV/0!</v>
      </c>
      <c r="OE81" s="44" t="e">
        <f t="shared" si="820"/>
        <v>#DIV/0!</v>
      </c>
      <c r="OF81" s="44" t="e">
        <f t="shared" si="820"/>
        <v>#DIV/0!</v>
      </c>
      <c r="OG81" s="44" t="e">
        <f t="shared" si="820"/>
        <v>#DIV/0!</v>
      </c>
      <c r="OH81" s="44" t="e">
        <f t="shared" si="820"/>
        <v>#DIV/0!</v>
      </c>
      <c r="OI81" s="44" t="e">
        <f t="shared" si="820"/>
        <v>#DIV/0!</v>
      </c>
      <c r="OJ81" s="44" t="e">
        <f t="shared" si="820"/>
        <v>#DIV/0!</v>
      </c>
      <c r="OK81" s="44" t="e">
        <f t="shared" si="820"/>
        <v>#DIV/0!</v>
      </c>
      <c r="OL81" s="44" t="e">
        <f t="shared" si="820"/>
        <v>#DIV/0!</v>
      </c>
      <c r="OM81" s="44" t="e">
        <f t="shared" ref="OM81:PI81" si="821">OM18/OM17</f>
        <v>#DIV/0!</v>
      </c>
      <c r="ON81" s="44" t="e">
        <f t="shared" si="821"/>
        <v>#DIV/0!</v>
      </c>
      <c r="OO81" s="44" t="e">
        <f t="shared" si="821"/>
        <v>#DIV/0!</v>
      </c>
      <c r="OP81" s="44" t="e">
        <f t="shared" si="821"/>
        <v>#DIV/0!</v>
      </c>
      <c r="OQ81" s="44" t="e">
        <f t="shared" si="821"/>
        <v>#DIV/0!</v>
      </c>
      <c r="OR81" s="44" t="e">
        <f t="shared" si="821"/>
        <v>#DIV/0!</v>
      </c>
      <c r="OS81" s="44" t="e">
        <f t="shared" si="821"/>
        <v>#DIV/0!</v>
      </c>
      <c r="OT81" s="44" t="e">
        <f t="shared" si="821"/>
        <v>#DIV/0!</v>
      </c>
      <c r="OU81" s="44" t="e">
        <f t="shared" si="821"/>
        <v>#DIV/0!</v>
      </c>
      <c r="OV81" s="44" t="e">
        <f t="shared" si="821"/>
        <v>#DIV/0!</v>
      </c>
      <c r="OW81" s="44" t="e">
        <f t="shared" si="821"/>
        <v>#DIV/0!</v>
      </c>
      <c r="OX81" s="44" t="e">
        <f t="shared" si="821"/>
        <v>#DIV/0!</v>
      </c>
      <c r="OY81" s="44" t="e">
        <f t="shared" si="821"/>
        <v>#DIV/0!</v>
      </c>
      <c r="OZ81" s="44" t="e">
        <f t="shared" si="821"/>
        <v>#DIV/0!</v>
      </c>
      <c r="PA81" s="44" t="e">
        <f t="shared" si="821"/>
        <v>#DIV/0!</v>
      </c>
      <c r="PB81" s="44" t="e">
        <f t="shared" si="821"/>
        <v>#DIV/0!</v>
      </c>
      <c r="PC81" s="44" t="e">
        <f t="shared" si="821"/>
        <v>#DIV/0!</v>
      </c>
      <c r="PD81" s="44" t="e">
        <f t="shared" si="821"/>
        <v>#DIV/0!</v>
      </c>
      <c r="PE81" s="44" t="e">
        <f t="shared" si="821"/>
        <v>#DIV/0!</v>
      </c>
      <c r="PF81" s="44" t="e">
        <f t="shared" si="821"/>
        <v>#DIV/0!</v>
      </c>
      <c r="PG81" s="44" t="e">
        <f t="shared" si="821"/>
        <v>#DIV/0!</v>
      </c>
      <c r="PH81" s="44" t="e">
        <f t="shared" si="821"/>
        <v>#DIV/0!</v>
      </c>
      <c r="PI81" s="44" t="e">
        <f t="shared" si="821"/>
        <v>#DIV/0!</v>
      </c>
    </row>
    <row r="82" spans="2:425">
      <c r="B82" s="58"/>
      <c r="C82" s="89"/>
      <c r="D82" s="70" t="s">
        <v>277</v>
      </c>
      <c r="E82" s="59">
        <v>101.5</v>
      </c>
      <c r="F82" s="383"/>
      <c r="G82" s="409"/>
      <c r="H82" s="236"/>
      <c r="I82" s="410"/>
      <c r="J82" s="393"/>
      <c r="R82" s="44">
        <f>ROUND(R81/F81*100,1)</f>
        <v>74</v>
      </c>
      <c r="S82" s="44">
        <f t="shared" ref="S82:CD82" si="822">ROUND(S81/G81*100,1)</f>
        <v>61.7</v>
      </c>
      <c r="T82" s="44">
        <f t="shared" si="822"/>
        <v>97.1</v>
      </c>
      <c r="U82" s="44">
        <f t="shared" si="822"/>
        <v>110.4</v>
      </c>
      <c r="V82" s="44">
        <f t="shared" si="822"/>
        <v>64.8</v>
      </c>
      <c r="W82" s="44">
        <f t="shared" si="822"/>
        <v>77.8</v>
      </c>
      <c r="X82" s="44">
        <f t="shared" si="822"/>
        <v>92.9</v>
      </c>
      <c r="Y82" s="44">
        <f t="shared" si="822"/>
        <v>97.3</v>
      </c>
      <c r="Z82" s="44">
        <f t="shared" si="822"/>
        <v>101</v>
      </c>
      <c r="AA82" s="44">
        <f t="shared" si="822"/>
        <v>82.3</v>
      </c>
      <c r="AB82" s="44">
        <f t="shared" si="822"/>
        <v>113.4</v>
      </c>
      <c r="AC82" s="44">
        <f t="shared" si="822"/>
        <v>86.8</v>
      </c>
      <c r="AD82" s="44">
        <f t="shared" si="822"/>
        <v>130.19999999999999</v>
      </c>
      <c r="AE82" s="44">
        <f t="shared" si="822"/>
        <v>124.2</v>
      </c>
      <c r="AF82" s="44">
        <f t="shared" si="822"/>
        <v>109.6</v>
      </c>
      <c r="AG82" s="44">
        <f t="shared" si="822"/>
        <v>84.6</v>
      </c>
      <c r="AH82" s="44">
        <f t="shared" si="822"/>
        <v>114.7</v>
      </c>
      <c r="AI82" s="44">
        <f t="shared" si="822"/>
        <v>93.1</v>
      </c>
      <c r="AJ82" s="44">
        <f t="shared" si="822"/>
        <v>103.4</v>
      </c>
      <c r="AK82" s="44">
        <f t="shared" si="822"/>
        <v>94.9</v>
      </c>
      <c r="AL82" s="44">
        <f t="shared" si="822"/>
        <v>111.9</v>
      </c>
      <c r="AM82" s="44">
        <f t="shared" si="822"/>
        <v>112.4</v>
      </c>
      <c r="AN82" s="44" t="e">
        <f t="shared" si="822"/>
        <v>#DIV/0!</v>
      </c>
      <c r="AO82" s="44">
        <f t="shared" si="822"/>
        <v>96.2</v>
      </c>
      <c r="AP82" s="44">
        <f t="shared" si="822"/>
        <v>98.5</v>
      </c>
      <c r="AQ82" s="44">
        <f t="shared" si="822"/>
        <v>104.3</v>
      </c>
      <c r="AR82" s="44">
        <f t="shared" si="822"/>
        <v>88.8</v>
      </c>
      <c r="AS82" s="44">
        <f t="shared" si="822"/>
        <v>104.4</v>
      </c>
      <c r="AT82" s="44">
        <f t="shared" si="822"/>
        <v>117.8</v>
      </c>
      <c r="AU82" s="44">
        <f t="shared" si="822"/>
        <v>150.69999999999999</v>
      </c>
      <c r="AV82" s="44">
        <f t="shared" si="822"/>
        <v>114.8</v>
      </c>
      <c r="AW82" s="44">
        <f t="shared" si="822"/>
        <v>124.3</v>
      </c>
      <c r="AX82" s="44">
        <f t="shared" si="822"/>
        <v>122.4</v>
      </c>
      <c r="AY82" s="44">
        <f t="shared" si="822"/>
        <v>138</v>
      </c>
      <c r="AZ82" s="44" t="e">
        <f t="shared" si="822"/>
        <v>#DIV/0!</v>
      </c>
      <c r="BA82" s="44">
        <f t="shared" si="822"/>
        <v>120.9</v>
      </c>
      <c r="BB82" s="44">
        <f t="shared" si="822"/>
        <v>118.6</v>
      </c>
      <c r="BC82" s="44">
        <f t="shared" si="822"/>
        <v>109.7</v>
      </c>
      <c r="BD82" s="44">
        <f t="shared" si="822"/>
        <v>125.3</v>
      </c>
      <c r="BE82" s="44">
        <f t="shared" si="822"/>
        <v>156.6</v>
      </c>
      <c r="BF82" s="44">
        <f t="shared" si="822"/>
        <v>112.7</v>
      </c>
      <c r="BG82" s="44">
        <f t="shared" si="822"/>
        <v>99.1</v>
      </c>
      <c r="BH82" s="44">
        <f t="shared" si="822"/>
        <v>124.7</v>
      </c>
      <c r="BI82" s="44" t="e">
        <f t="shared" si="822"/>
        <v>#DIV/0!</v>
      </c>
      <c r="BJ82" s="44" t="e">
        <f t="shared" si="822"/>
        <v>#DIV/0!</v>
      </c>
      <c r="BK82" s="44" t="e">
        <f t="shared" si="822"/>
        <v>#DIV/0!</v>
      </c>
      <c r="BL82" s="44" t="e">
        <f t="shared" si="822"/>
        <v>#DIV/0!</v>
      </c>
      <c r="BM82" s="44" t="e">
        <f t="shared" si="822"/>
        <v>#DIV/0!</v>
      </c>
      <c r="BN82" s="44" t="e">
        <f t="shared" si="822"/>
        <v>#DIV/0!</v>
      </c>
      <c r="BO82" s="44" t="e">
        <f t="shared" si="822"/>
        <v>#DIV/0!</v>
      </c>
      <c r="BP82" s="44" t="e">
        <f t="shared" si="822"/>
        <v>#DIV/0!</v>
      </c>
      <c r="BQ82" s="44" t="e">
        <f t="shared" si="822"/>
        <v>#DIV/0!</v>
      </c>
      <c r="BR82" s="44" t="e">
        <f t="shared" si="822"/>
        <v>#DIV/0!</v>
      </c>
      <c r="BS82" s="44" t="e">
        <f t="shared" si="822"/>
        <v>#DIV/0!</v>
      </c>
      <c r="BT82" s="44" t="e">
        <f t="shared" si="822"/>
        <v>#DIV/0!</v>
      </c>
      <c r="BU82" s="44" t="e">
        <f t="shared" si="822"/>
        <v>#DIV/0!</v>
      </c>
      <c r="BV82" s="44" t="e">
        <f t="shared" si="822"/>
        <v>#DIV/0!</v>
      </c>
      <c r="BW82" s="44" t="e">
        <f t="shared" si="822"/>
        <v>#DIV/0!</v>
      </c>
      <c r="BX82" s="44" t="e">
        <f t="shared" si="822"/>
        <v>#DIV/0!</v>
      </c>
      <c r="BY82" s="44" t="e">
        <f t="shared" si="822"/>
        <v>#DIV/0!</v>
      </c>
      <c r="BZ82" s="44" t="e">
        <f t="shared" si="822"/>
        <v>#DIV/0!</v>
      </c>
      <c r="CA82" s="44" t="e">
        <f t="shared" si="822"/>
        <v>#DIV/0!</v>
      </c>
      <c r="CB82" s="44" t="e">
        <f t="shared" si="822"/>
        <v>#DIV/0!</v>
      </c>
      <c r="CC82" s="44" t="e">
        <f t="shared" si="822"/>
        <v>#DIV/0!</v>
      </c>
      <c r="CD82" s="44" t="e">
        <f t="shared" si="822"/>
        <v>#DIV/0!</v>
      </c>
      <c r="CE82" s="44" t="e">
        <f t="shared" ref="CE82:EP82" si="823">ROUND(CE81/BS81*100,1)</f>
        <v>#DIV/0!</v>
      </c>
      <c r="CF82" s="44" t="e">
        <f t="shared" si="823"/>
        <v>#DIV/0!</v>
      </c>
      <c r="CG82" s="44" t="e">
        <f t="shared" si="823"/>
        <v>#DIV/0!</v>
      </c>
      <c r="CH82" s="44" t="e">
        <f t="shared" si="823"/>
        <v>#DIV/0!</v>
      </c>
      <c r="CI82" s="44" t="e">
        <f t="shared" si="823"/>
        <v>#DIV/0!</v>
      </c>
      <c r="CJ82" s="44" t="e">
        <f t="shared" si="823"/>
        <v>#DIV/0!</v>
      </c>
      <c r="CK82" s="44" t="e">
        <f t="shared" si="823"/>
        <v>#DIV/0!</v>
      </c>
      <c r="CL82" s="44" t="e">
        <f t="shared" si="823"/>
        <v>#DIV/0!</v>
      </c>
      <c r="CM82" s="44" t="e">
        <f t="shared" si="823"/>
        <v>#DIV/0!</v>
      </c>
      <c r="CN82" s="44" t="e">
        <f t="shared" si="823"/>
        <v>#DIV/0!</v>
      </c>
      <c r="CO82" s="44" t="e">
        <f t="shared" si="823"/>
        <v>#DIV/0!</v>
      </c>
      <c r="CP82" s="44" t="e">
        <f t="shared" si="823"/>
        <v>#DIV/0!</v>
      </c>
      <c r="CQ82" s="44" t="e">
        <f t="shared" si="823"/>
        <v>#DIV/0!</v>
      </c>
      <c r="CR82" s="44" t="e">
        <f t="shared" si="823"/>
        <v>#DIV/0!</v>
      </c>
      <c r="CS82" s="44" t="e">
        <f t="shared" si="823"/>
        <v>#DIV/0!</v>
      </c>
      <c r="CT82" s="44" t="e">
        <f t="shared" si="823"/>
        <v>#DIV/0!</v>
      </c>
      <c r="CU82" s="44" t="e">
        <f t="shared" si="823"/>
        <v>#DIV/0!</v>
      </c>
      <c r="CV82" s="44" t="e">
        <f t="shared" si="823"/>
        <v>#DIV/0!</v>
      </c>
      <c r="CW82" s="44" t="e">
        <f t="shared" si="823"/>
        <v>#DIV/0!</v>
      </c>
      <c r="CX82" s="44" t="e">
        <f t="shared" si="823"/>
        <v>#DIV/0!</v>
      </c>
      <c r="CY82" s="44" t="e">
        <f t="shared" si="823"/>
        <v>#DIV/0!</v>
      </c>
      <c r="CZ82" s="44" t="e">
        <f t="shared" si="823"/>
        <v>#DIV/0!</v>
      </c>
      <c r="DA82" s="44" t="e">
        <f t="shared" si="823"/>
        <v>#DIV/0!</v>
      </c>
      <c r="DB82" s="44" t="e">
        <f t="shared" si="823"/>
        <v>#DIV/0!</v>
      </c>
      <c r="DC82" s="44" t="e">
        <f t="shared" si="823"/>
        <v>#DIV/0!</v>
      </c>
      <c r="DD82" s="44" t="e">
        <f t="shared" si="823"/>
        <v>#DIV/0!</v>
      </c>
      <c r="DE82" s="44" t="e">
        <f t="shared" si="823"/>
        <v>#DIV/0!</v>
      </c>
      <c r="DF82" s="44" t="e">
        <f t="shared" si="823"/>
        <v>#DIV/0!</v>
      </c>
      <c r="DG82" s="44" t="e">
        <f t="shared" si="823"/>
        <v>#DIV/0!</v>
      </c>
      <c r="DH82" s="44" t="e">
        <f t="shared" si="823"/>
        <v>#DIV/0!</v>
      </c>
      <c r="DI82" s="44" t="e">
        <f t="shared" si="823"/>
        <v>#DIV/0!</v>
      </c>
      <c r="DJ82" s="44">
        <f t="shared" si="823"/>
        <v>89.6</v>
      </c>
      <c r="DK82" s="44">
        <f t="shared" si="823"/>
        <v>91.2</v>
      </c>
      <c r="DL82" s="44">
        <f t="shared" si="823"/>
        <v>107.1</v>
      </c>
      <c r="DM82" s="44">
        <f t="shared" si="823"/>
        <v>83</v>
      </c>
      <c r="DN82" s="44">
        <f t="shared" si="823"/>
        <v>115.9</v>
      </c>
      <c r="DO82" s="44">
        <f t="shared" si="823"/>
        <v>91.4</v>
      </c>
      <c r="DP82" s="44">
        <f t="shared" si="823"/>
        <v>110.5</v>
      </c>
      <c r="DQ82" s="44">
        <f t="shared" si="823"/>
        <v>104.1</v>
      </c>
      <c r="DR82" s="44">
        <f t="shared" si="823"/>
        <v>113.4</v>
      </c>
      <c r="DS82" s="44">
        <f t="shared" si="823"/>
        <v>97.5</v>
      </c>
      <c r="DT82" s="44">
        <f t="shared" si="823"/>
        <v>94.6</v>
      </c>
      <c r="DU82" s="44">
        <f t="shared" si="823"/>
        <v>97.1</v>
      </c>
      <c r="DV82" s="44">
        <f t="shared" si="823"/>
        <v>99.9</v>
      </c>
      <c r="DW82" s="44">
        <f t="shared" si="823"/>
        <v>93.8</v>
      </c>
      <c r="DX82" s="44">
        <f t="shared" si="823"/>
        <v>96.9</v>
      </c>
      <c r="DY82" s="44">
        <f t="shared" si="823"/>
        <v>172</v>
      </c>
      <c r="DZ82" s="44">
        <f t="shared" si="823"/>
        <v>85.9</v>
      </c>
      <c r="EA82" s="44">
        <f t="shared" si="823"/>
        <v>94</v>
      </c>
      <c r="EB82" s="44">
        <f t="shared" si="823"/>
        <v>92.8</v>
      </c>
      <c r="EC82" s="44">
        <f t="shared" si="823"/>
        <v>97.1</v>
      </c>
      <c r="ED82" s="44">
        <f t="shared" si="823"/>
        <v>105</v>
      </c>
      <c r="EE82" s="44">
        <f t="shared" si="823"/>
        <v>101.6</v>
      </c>
      <c r="EF82" s="44">
        <f t="shared" si="823"/>
        <v>118.6</v>
      </c>
      <c r="EG82" s="44">
        <f t="shared" si="823"/>
        <v>152.80000000000001</v>
      </c>
      <c r="EH82" s="44">
        <f t="shared" si="823"/>
        <v>81.8</v>
      </c>
      <c r="EI82" s="44">
        <f t="shared" si="823"/>
        <v>128.19999999999999</v>
      </c>
      <c r="EJ82" s="44">
        <f t="shared" si="823"/>
        <v>91.4</v>
      </c>
      <c r="EK82" s="44">
        <f t="shared" si="823"/>
        <v>63.6</v>
      </c>
      <c r="EL82" s="44">
        <f t="shared" si="823"/>
        <v>114.7</v>
      </c>
      <c r="EM82" s="44">
        <f t="shared" si="823"/>
        <v>105.1</v>
      </c>
      <c r="EN82" s="44">
        <f t="shared" si="823"/>
        <v>97.5</v>
      </c>
      <c r="EO82" s="44">
        <f t="shared" si="823"/>
        <v>78.8</v>
      </c>
      <c r="EP82" s="44">
        <f t="shared" si="823"/>
        <v>96</v>
      </c>
      <c r="EQ82" s="44">
        <f t="shared" ref="EQ82:HB82" si="824">ROUND(EQ81/EE81*100,1)</f>
        <v>112.3</v>
      </c>
      <c r="ER82" s="44">
        <f t="shared" si="824"/>
        <v>124.3</v>
      </c>
      <c r="ES82" s="44">
        <f t="shared" si="824"/>
        <v>83</v>
      </c>
      <c r="ET82" s="44">
        <f t="shared" si="824"/>
        <v>107.9</v>
      </c>
      <c r="EU82" s="44">
        <f t="shared" si="824"/>
        <v>84.7</v>
      </c>
      <c r="EV82" s="44">
        <f t="shared" si="824"/>
        <v>140.30000000000001</v>
      </c>
      <c r="EW82" s="44">
        <f t="shared" si="824"/>
        <v>89.6</v>
      </c>
      <c r="EX82" s="44">
        <f t="shared" si="824"/>
        <v>85.3</v>
      </c>
      <c r="EY82" s="44">
        <f t="shared" si="824"/>
        <v>96.2</v>
      </c>
      <c r="EZ82" s="44">
        <f t="shared" si="824"/>
        <v>114.2</v>
      </c>
      <c r="FA82" s="44">
        <f t="shared" si="824"/>
        <v>125.6</v>
      </c>
      <c r="FB82" s="44">
        <f t="shared" si="824"/>
        <v>93.5</v>
      </c>
      <c r="FC82" s="44">
        <f t="shared" si="824"/>
        <v>110.5</v>
      </c>
      <c r="FD82" s="44">
        <f t="shared" si="824"/>
        <v>67.099999999999994</v>
      </c>
      <c r="FE82" s="44">
        <f t="shared" si="824"/>
        <v>167.2</v>
      </c>
      <c r="FF82" s="44">
        <f t="shared" si="824"/>
        <v>104.7</v>
      </c>
      <c r="FG82" s="44">
        <f t="shared" si="824"/>
        <v>113.6</v>
      </c>
      <c r="FH82" s="44">
        <f t="shared" si="824"/>
        <v>78.7</v>
      </c>
      <c r="FI82" s="44">
        <f t="shared" si="824"/>
        <v>148</v>
      </c>
      <c r="FJ82" s="44">
        <f t="shared" si="824"/>
        <v>129</v>
      </c>
      <c r="FK82" s="44">
        <f t="shared" si="824"/>
        <v>102.1</v>
      </c>
      <c r="FL82" s="44">
        <f t="shared" si="824"/>
        <v>91.5</v>
      </c>
      <c r="FM82" s="44">
        <f t="shared" si="824"/>
        <v>99</v>
      </c>
      <c r="FN82" s="44">
        <f t="shared" si="824"/>
        <v>112.6</v>
      </c>
      <c r="FO82" s="44">
        <f t="shared" si="824"/>
        <v>104.2</v>
      </c>
      <c r="FP82" s="44">
        <f t="shared" si="824"/>
        <v>114.7</v>
      </c>
      <c r="FQ82" s="44">
        <f t="shared" si="824"/>
        <v>54.2</v>
      </c>
      <c r="FR82" s="44">
        <f t="shared" si="824"/>
        <v>108.1</v>
      </c>
      <c r="FS82" s="44">
        <f t="shared" si="824"/>
        <v>121.3</v>
      </c>
      <c r="FT82" s="44">
        <f t="shared" si="824"/>
        <v>112.8</v>
      </c>
      <c r="FU82" s="44">
        <f t="shared" si="824"/>
        <v>79.2</v>
      </c>
      <c r="FV82" s="44">
        <f t="shared" si="824"/>
        <v>82.9</v>
      </c>
      <c r="FW82" s="44">
        <f t="shared" si="824"/>
        <v>97.3</v>
      </c>
      <c r="FX82" s="44">
        <f t="shared" si="824"/>
        <v>106.1</v>
      </c>
      <c r="FY82" s="44">
        <f t="shared" si="824"/>
        <v>94.4</v>
      </c>
      <c r="FZ82" s="44">
        <f t="shared" si="824"/>
        <v>86.2</v>
      </c>
      <c r="GA82" s="44">
        <f t="shared" si="824"/>
        <v>89.9</v>
      </c>
      <c r="GB82" s="44">
        <f t="shared" si="824"/>
        <v>102.7</v>
      </c>
      <c r="GC82" s="44">
        <f t="shared" si="824"/>
        <v>95.4</v>
      </c>
      <c r="GD82" s="44">
        <f t="shared" si="824"/>
        <v>121.7</v>
      </c>
      <c r="GE82" s="44">
        <f t="shared" si="824"/>
        <v>93.3</v>
      </c>
      <c r="GF82" s="44">
        <f t="shared" si="824"/>
        <v>96.3</v>
      </c>
      <c r="GG82" s="44">
        <f t="shared" si="824"/>
        <v>88.5</v>
      </c>
      <c r="GH82" s="44">
        <f t="shared" si="824"/>
        <v>103.7</v>
      </c>
      <c r="GI82" s="44">
        <f t="shared" si="824"/>
        <v>101.2</v>
      </c>
      <c r="GJ82" s="44">
        <f t="shared" si="824"/>
        <v>90</v>
      </c>
      <c r="GK82" s="44">
        <f t="shared" si="824"/>
        <v>93.3</v>
      </c>
      <c r="GL82" s="44">
        <f t="shared" si="824"/>
        <v>109.3</v>
      </c>
      <c r="GM82" s="44">
        <f t="shared" si="824"/>
        <v>70.400000000000006</v>
      </c>
      <c r="GN82" s="44">
        <f t="shared" si="824"/>
        <v>88.9</v>
      </c>
      <c r="GO82" s="44">
        <f t="shared" si="824"/>
        <v>87</v>
      </c>
      <c r="GP82" s="44">
        <f t="shared" si="824"/>
        <v>65.8</v>
      </c>
      <c r="GQ82" s="44">
        <f t="shared" si="824"/>
        <v>99</v>
      </c>
      <c r="GR82" s="44">
        <f t="shared" si="824"/>
        <v>103.7</v>
      </c>
      <c r="GS82" s="44">
        <f t="shared" si="824"/>
        <v>88.1</v>
      </c>
      <c r="GT82" s="44">
        <f t="shared" si="824"/>
        <v>93.8</v>
      </c>
      <c r="GU82" s="44">
        <f t="shared" si="824"/>
        <v>95.6</v>
      </c>
      <c r="GV82" s="44">
        <f t="shared" si="824"/>
        <v>118.2</v>
      </c>
      <c r="GW82" s="44">
        <f t="shared" si="824"/>
        <v>98</v>
      </c>
      <c r="GX82" s="44">
        <f t="shared" si="824"/>
        <v>95.4</v>
      </c>
      <c r="GY82" s="44">
        <f t="shared" si="824"/>
        <v>125.1</v>
      </c>
      <c r="GZ82" s="44">
        <f t="shared" si="824"/>
        <v>108.1</v>
      </c>
      <c r="HA82" s="44">
        <f t="shared" si="824"/>
        <v>126.4</v>
      </c>
      <c r="HB82" s="44">
        <f t="shared" si="824"/>
        <v>124.9</v>
      </c>
      <c r="HC82" s="44">
        <f t="shared" ref="HC82:JN82" si="825">ROUND(HC81/GQ81*100,1)</f>
        <v>80.7</v>
      </c>
      <c r="HD82" s="44">
        <f t="shared" si="825"/>
        <v>98.9</v>
      </c>
      <c r="HE82" s="44">
        <f t="shared" si="825"/>
        <v>107.3</v>
      </c>
      <c r="HF82" s="44">
        <f t="shared" si="825"/>
        <v>100.2</v>
      </c>
      <c r="HG82" s="44">
        <f t="shared" si="825"/>
        <v>99.9</v>
      </c>
      <c r="HH82" s="44">
        <f t="shared" si="825"/>
        <v>97.7</v>
      </c>
      <c r="HI82" s="44">
        <f t="shared" si="825"/>
        <v>117.3</v>
      </c>
      <c r="HJ82" s="44">
        <f t="shared" si="825"/>
        <v>90.1</v>
      </c>
      <c r="HK82" s="44">
        <f t="shared" si="825"/>
        <v>96.1</v>
      </c>
      <c r="HL82" s="44">
        <f t="shared" si="825"/>
        <v>122.1</v>
      </c>
      <c r="HM82" s="44">
        <f t="shared" si="825"/>
        <v>134.1</v>
      </c>
      <c r="HN82" s="44">
        <f t="shared" si="825"/>
        <v>91.6</v>
      </c>
      <c r="HO82" s="44">
        <f t="shared" si="825"/>
        <v>142.30000000000001</v>
      </c>
      <c r="HP82" s="44">
        <f t="shared" si="825"/>
        <v>111.7</v>
      </c>
      <c r="HQ82" s="44">
        <f t="shared" si="825"/>
        <v>150.19999999999999</v>
      </c>
      <c r="HR82" s="44">
        <f t="shared" si="825"/>
        <v>120.3</v>
      </c>
      <c r="HS82" s="44">
        <f t="shared" si="825"/>
        <v>99.4</v>
      </c>
      <c r="HT82" s="44">
        <f t="shared" si="825"/>
        <v>104.3</v>
      </c>
      <c r="HU82" s="44">
        <f t="shared" si="825"/>
        <v>125.1</v>
      </c>
      <c r="HV82" s="44">
        <f t="shared" si="825"/>
        <v>163.80000000000001</v>
      </c>
      <c r="HW82" s="44">
        <f t="shared" si="825"/>
        <v>123.8</v>
      </c>
      <c r="HX82" s="44">
        <f t="shared" si="825"/>
        <v>95.6</v>
      </c>
      <c r="HY82" s="44">
        <f t="shared" si="825"/>
        <v>166.7</v>
      </c>
      <c r="HZ82" s="44">
        <f t="shared" si="825"/>
        <v>106.3</v>
      </c>
      <c r="IA82" s="44">
        <f t="shared" si="825"/>
        <v>84</v>
      </c>
      <c r="IB82" s="44">
        <f t="shared" si="825"/>
        <v>121.7</v>
      </c>
      <c r="IC82" s="44">
        <f t="shared" si="825"/>
        <v>97.3</v>
      </c>
      <c r="ID82" s="44">
        <f t="shared" si="825"/>
        <v>128.6</v>
      </c>
      <c r="IE82" s="44">
        <f t="shared" si="825"/>
        <v>128.19999999999999</v>
      </c>
      <c r="IF82" s="44">
        <f t="shared" si="825"/>
        <v>103.6</v>
      </c>
      <c r="IG82" s="44">
        <f t="shared" si="825"/>
        <v>96.8</v>
      </c>
      <c r="IH82" s="44">
        <f t="shared" si="825"/>
        <v>98.2</v>
      </c>
      <c r="II82" s="44">
        <f t="shared" si="825"/>
        <v>96.6</v>
      </c>
      <c r="IJ82" s="44">
        <f t="shared" si="825"/>
        <v>118.2</v>
      </c>
      <c r="IK82" s="44">
        <f t="shared" si="825"/>
        <v>45.3</v>
      </c>
      <c r="IL82" s="44">
        <f t="shared" si="825"/>
        <v>124.7</v>
      </c>
      <c r="IM82" s="44">
        <f t="shared" si="825"/>
        <v>130.6</v>
      </c>
      <c r="IN82" s="44">
        <f t="shared" si="825"/>
        <v>108.9</v>
      </c>
      <c r="IO82" s="44">
        <f t="shared" si="825"/>
        <v>124.2</v>
      </c>
      <c r="IP82" s="44">
        <f t="shared" si="825"/>
        <v>89.5</v>
      </c>
      <c r="IQ82" s="44">
        <f t="shared" si="825"/>
        <v>127.4</v>
      </c>
      <c r="IR82" s="44">
        <f t="shared" si="825"/>
        <v>162.9</v>
      </c>
      <c r="IS82" s="44">
        <f t="shared" si="825"/>
        <v>93.2</v>
      </c>
      <c r="IT82" s="44">
        <f t="shared" si="825"/>
        <v>103.3</v>
      </c>
      <c r="IU82" s="44">
        <f t="shared" si="825"/>
        <v>149.19999999999999</v>
      </c>
      <c r="IV82" s="44">
        <f t="shared" si="825"/>
        <v>123.2</v>
      </c>
      <c r="IW82" s="44">
        <f t="shared" si="825"/>
        <v>167.2</v>
      </c>
      <c r="IX82" s="44">
        <f t="shared" si="825"/>
        <v>123.9</v>
      </c>
      <c r="IY82" s="44">
        <f t="shared" si="825"/>
        <v>94.7</v>
      </c>
      <c r="IZ82" s="44">
        <f t="shared" si="825"/>
        <v>102.2</v>
      </c>
      <c r="JA82" s="44">
        <f t="shared" si="825"/>
        <v>96.6</v>
      </c>
      <c r="JB82" s="44">
        <f t="shared" si="825"/>
        <v>115.8</v>
      </c>
      <c r="JC82" s="44">
        <f t="shared" si="825"/>
        <v>106.4</v>
      </c>
      <c r="JD82" s="44">
        <f t="shared" si="825"/>
        <v>89.4</v>
      </c>
      <c r="JE82" s="44">
        <f t="shared" si="825"/>
        <v>134.69999999999999</v>
      </c>
      <c r="JF82" s="44">
        <f t="shared" si="825"/>
        <v>109.5</v>
      </c>
      <c r="JG82" s="44">
        <f t="shared" si="825"/>
        <v>100.1</v>
      </c>
      <c r="JH82" s="44">
        <f t="shared" si="825"/>
        <v>100.3</v>
      </c>
      <c r="JI82" s="44">
        <f t="shared" si="825"/>
        <v>87</v>
      </c>
      <c r="JJ82" s="44">
        <f t="shared" si="825"/>
        <v>101.5</v>
      </c>
      <c r="JK82" s="44" t="e">
        <f t="shared" si="825"/>
        <v>#DIV/0!</v>
      </c>
      <c r="JL82" s="44" t="e">
        <f t="shared" si="825"/>
        <v>#DIV/0!</v>
      </c>
      <c r="JM82" s="44" t="e">
        <f t="shared" si="825"/>
        <v>#DIV/0!</v>
      </c>
      <c r="JN82" s="44" t="e">
        <f t="shared" si="825"/>
        <v>#DIV/0!</v>
      </c>
      <c r="JO82" s="44" t="e">
        <f t="shared" ref="JO82:LZ82" si="826">ROUND(JO81/JC81*100,1)</f>
        <v>#DIV/0!</v>
      </c>
      <c r="JP82" s="44" t="e">
        <f t="shared" si="826"/>
        <v>#DIV/0!</v>
      </c>
      <c r="JQ82" s="44" t="e">
        <f t="shared" si="826"/>
        <v>#DIV/0!</v>
      </c>
      <c r="JR82" s="44" t="e">
        <f t="shared" si="826"/>
        <v>#DIV/0!</v>
      </c>
      <c r="JS82" s="44" t="e">
        <f t="shared" si="826"/>
        <v>#DIV/0!</v>
      </c>
      <c r="JT82" s="44" t="e">
        <f t="shared" si="826"/>
        <v>#DIV/0!</v>
      </c>
      <c r="JU82" s="44" t="e">
        <f t="shared" si="826"/>
        <v>#DIV/0!</v>
      </c>
      <c r="JV82" s="44" t="e">
        <f t="shared" si="826"/>
        <v>#DIV/0!</v>
      </c>
      <c r="JW82" s="44" t="e">
        <f t="shared" si="826"/>
        <v>#DIV/0!</v>
      </c>
      <c r="JX82" s="44" t="e">
        <f t="shared" si="826"/>
        <v>#DIV/0!</v>
      </c>
      <c r="JY82" s="44" t="e">
        <f t="shared" si="826"/>
        <v>#DIV/0!</v>
      </c>
      <c r="JZ82" s="44" t="e">
        <f t="shared" si="826"/>
        <v>#DIV/0!</v>
      </c>
      <c r="KA82" s="44" t="e">
        <f t="shared" si="826"/>
        <v>#DIV/0!</v>
      </c>
      <c r="KB82" s="44" t="e">
        <f t="shared" si="826"/>
        <v>#DIV/0!</v>
      </c>
      <c r="KC82" s="44" t="e">
        <f t="shared" si="826"/>
        <v>#DIV/0!</v>
      </c>
      <c r="KD82" s="44" t="e">
        <f t="shared" si="826"/>
        <v>#DIV/0!</v>
      </c>
      <c r="KE82" s="44" t="e">
        <f t="shared" si="826"/>
        <v>#DIV/0!</v>
      </c>
      <c r="KF82" s="44" t="e">
        <f t="shared" si="826"/>
        <v>#DIV/0!</v>
      </c>
      <c r="KG82" s="44" t="e">
        <f t="shared" si="826"/>
        <v>#DIV/0!</v>
      </c>
      <c r="KH82" s="44" t="e">
        <f t="shared" si="826"/>
        <v>#DIV/0!</v>
      </c>
      <c r="KI82" s="44" t="e">
        <f t="shared" si="826"/>
        <v>#DIV/0!</v>
      </c>
      <c r="KJ82" s="44" t="e">
        <f t="shared" si="826"/>
        <v>#DIV/0!</v>
      </c>
      <c r="KK82" s="44" t="e">
        <f t="shared" si="826"/>
        <v>#DIV/0!</v>
      </c>
      <c r="KL82" s="44" t="e">
        <f t="shared" si="826"/>
        <v>#DIV/0!</v>
      </c>
      <c r="KM82" s="44" t="e">
        <f t="shared" si="826"/>
        <v>#DIV/0!</v>
      </c>
      <c r="KN82" s="44" t="e">
        <f t="shared" si="826"/>
        <v>#DIV/0!</v>
      </c>
      <c r="KO82" s="44" t="e">
        <f t="shared" si="826"/>
        <v>#DIV/0!</v>
      </c>
      <c r="KP82" s="44" t="e">
        <f t="shared" si="826"/>
        <v>#DIV/0!</v>
      </c>
      <c r="KQ82" s="44" t="e">
        <f t="shared" si="826"/>
        <v>#DIV/0!</v>
      </c>
      <c r="KR82" s="44" t="e">
        <f t="shared" si="826"/>
        <v>#DIV/0!</v>
      </c>
      <c r="KS82" s="44" t="e">
        <f t="shared" si="826"/>
        <v>#DIV/0!</v>
      </c>
      <c r="KT82" s="44" t="e">
        <f t="shared" si="826"/>
        <v>#DIV/0!</v>
      </c>
      <c r="KU82" s="44" t="e">
        <f t="shared" si="826"/>
        <v>#DIV/0!</v>
      </c>
      <c r="KV82" s="44" t="e">
        <f t="shared" si="826"/>
        <v>#DIV/0!</v>
      </c>
      <c r="KW82" s="44" t="e">
        <f t="shared" si="826"/>
        <v>#DIV/0!</v>
      </c>
      <c r="KX82" s="44" t="e">
        <f t="shared" si="826"/>
        <v>#DIV/0!</v>
      </c>
      <c r="KY82" s="44" t="e">
        <f t="shared" si="826"/>
        <v>#DIV/0!</v>
      </c>
      <c r="KZ82" s="44" t="e">
        <f t="shared" si="826"/>
        <v>#DIV/0!</v>
      </c>
      <c r="LA82" s="44" t="e">
        <f t="shared" si="826"/>
        <v>#DIV/0!</v>
      </c>
      <c r="LB82" s="44" t="e">
        <f t="shared" si="826"/>
        <v>#DIV/0!</v>
      </c>
      <c r="LC82" s="44" t="e">
        <f t="shared" si="826"/>
        <v>#DIV/0!</v>
      </c>
      <c r="LD82" s="44" t="e">
        <f t="shared" si="826"/>
        <v>#DIV/0!</v>
      </c>
      <c r="LE82" s="44" t="e">
        <f t="shared" si="826"/>
        <v>#DIV/0!</v>
      </c>
      <c r="LF82" s="44" t="e">
        <f t="shared" si="826"/>
        <v>#DIV/0!</v>
      </c>
      <c r="LG82" s="44" t="e">
        <f t="shared" si="826"/>
        <v>#DIV/0!</v>
      </c>
      <c r="LH82" s="44" t="e">
        <f t="shared" si="826"/>
        <v>#DIV/0!</v>
      </c>
      <c r="LI82" s="44" t="e">
        <f t="shared" si="826"/>
        <v>#DIV/0!</v>
      </c>
      <c r="LJ82" s="44" t="e">
        <f t="shared" si="826"/>
        <v>#DIV/0!</v>
      </c>
      <c r="LK82" s="44" t="e">
        <f t="shared" si="826"/>
        <v>#DIV/0!</v>
      </c>
      <c r="LL82" s="44" t="e">
        <f t="shared" si="826"/>
        <v>#DIV/0!</v>
      </c>
      <c r="LM82" s="44" t="e">
        <f t="shared" si="826"/>
        <v>#DIV/0!</v>
      </c>
      <c r="LN82" s="44" t="e">
        <f t="shared" si="826"/>
        <v>#DIV/0!</v>
      </c>
      <c r="LO82" s="44" t="e">
        <f t="shared" si="826"/>
        <v>#DIV/0!</v>
      </c>
      <c r="LP82" s="44" t="e">
        <f t="shared" si="826"/>
        <v>#DIV/0!</v>
      </c>
      <c r="LQ82" s="44" t="e">
        <f t="shared" si="826"/>
        <v>#DIV/0!</v>
      </c>
      <c r="LR82" s="44" t="e">
        <f t="shared" si="826"/>
        <v>#DIV/0!</v>
      </c>
      <c r="LS82" s="44" t="e">
        <f t="shared" si="826"/>
        <v>#DIV/0!</v>
      </c>
      <c r="LT82" s="44" t="e">
        <f t="shared" si="826"/>
        <v>#DIV/0!</v>
      </c>
      <c r="LU82" s="44" t="e">
        <f t="shared" si="826"/>
        <v>#DIV/0!</v>
      </c>
      <c r="LV82" s="44" t="e">
        <f t="shared" si="826"/>
        <v>#DIV/0!</v>
      </c>
      <c r="LW82" s="44" t="e">
        <f t="shared" si="826"/>
        <v>#DIV/0!</v>
      </c>
      <c r="LX82" s="44" t="e">
        <f t="shared" si="826"/>
        <v>#DIV/0!</v>
      </c>
      <c r="LY82" s="44" t="e">
        <f t="shared" si="826"/>
        <v>#DIV/0!</v>
      </c>
      <c r="LZ82" s="44" t="e">
        <f t="shared" si="826"/>
        <v>#DIV/0!</v>
      </c>
      <c r="MA82" s="44" t="e">
        <f t="shared" ref="MA82:OL82" si="827">ROUND(MA81/LO81*100,1)</f>
        <v>#DIV/0!</v>
      </c>
      <c r="MB82" s="44" t="e">
        <f t="shared" si="827"/>
        <v>#DIV/0!</v>
      </c>
      <c r="MC82" s="44" t="e">
        <f t="shared" si="827"/>
        <v>#DIV/0!</v>
      </c>
      <c r="MD82" s="44" t="e">
        <f t="shared" si="827"/>
        <v>#DIV/0!</v>
      </c>
      <c r="ME82" s="44" t="e">
        <f t="shared" si="827"/>
        <v>#DIV/0!</v>
      </c>
      <c r="MF82" s="44" t="e">
        <f t="shared" si="827"/>
        <v>#DIV/0!</v>
      </c>
      <c r="MG82" s="44" t="e">
        <f t="shared" si="827"/>
        <v>#DIV/0!</v>
      </c>
      <c r="MH82" s="44" t="e">
        <f t="shared" si="827"/>
        <v>#DIV/0!</v>
      </c>
      <c r="MI82" s="44" t="e">
        <f t="shared" si="827"/>
        <v>#DIV/0!</v>
      </c>
      <c r="MJ82" s="44" t="e">
        <f t="shared" si="827"/>
        <v>#DIV/0!</v>
      </c>
      <c r="MK82" s="44" t="e">
        <f t="shared" si="827"/>
        <v>#DIV/0!</v>
      </c>
      <c r="ML82" s="44" t="e">
        <f t="shared" si="827"/>
        <v>#DIV/0!</v>
      </c>
      <c r="MM82" s="44" t="e">
        <f t="shared" si="827"/>
        <v>#DIV/0!</v>
      </c>
      <c r="MN82" s="44" t="e">
        <f t="shared" si="827"/>
        <v>#DIV/0!</v>
      </c>
      <c r="MO82" s="44" t="e">
        <f t="shared" si="827"/>
        <v>#DIV/0!</v>
      </c>
      <c r="MP82" s="44" t="e">
        <f t="shared" si="827"/>
        <v>#DIV/0!</v>
      </c>
      <c r="MQ82" s="44" t="e">
        <f t="shared" si="827"/>
        <v>#DIV/0!</v>
      </c>
      <c r="MR82" s="44" t="e">
        <f t="shared" si="827"/>
        <v>#DIV/0!</v>
      </c>
      <c r="MS82" s="44" t="e">
        <f t="shared" si="827"/>
        <v>#DIV/0!</v>
      </c>
      <c r="MT82" s="44" t="e">
        <f t="shared" si="827"/>
        <v>#DIV/0!</v>
      </c>
      <c r="MU82" s="44" t="e">
        <f t="shared" si="827"/>
        <v>#DIV/0!</v>
      </c>
      <c r="MV82" s="44" t="e">
        <f t="shared" si="827"/>
        <v>#DIV/0!</v>
      </c>
      <c r="MW82" s="44" t="e">
        <f t="shared" si="827"/>
        <v>#DIV/0!</v>
      </c>
      <c r="MX82" s="44" t="e">
        <f t="shared" si="827"/>
        <v>#DIV/0!</v>
      </c>
      <c r="MY82" s="44" t="e">
        <f t="shared" si="827"/>
        <v>#DIV/0!</v>
      </c>
      <c r="MZ82" s="44" t="e">
        <f t="shared" si="827"/>
        <v>#DIV/0!</v>
      </c>
      <c r="NA82" s="44" t="e">
        <f t="shared" si="827"/>
        <v>#DIV/0!</v>
      </c>
      <c r="NB82" s="44" t="e">
        <f t="shared" si="827"/>
        <v>#DIV/0!</v>
      </c>
      <c r="NC82" s="44" t="e">
        <f t="shared" si="827"/>
        <v>#DIV/0!</v>
      </c>
      <c r="ND82" s="44" t="e">
        <f t="shared" si="827"/>
        <v>#DIV/0!</v>
      </c>
      <c r="NE82" s="44" t="e">
        <f t="shared" si="827"/>
        <v>#DIV/0!</v>
      </c>
      <c r="NF82" s="44" t="e">
        <f t="shared" si="827"/>
        <v>#DIV/0!</v>
      </c>
      <c r="NG82" s="44" t="e">
        <f t="shared" si="827"/>
        <v>#DIV/0!</v>
      </c>
      <c r="NH82" s="44" t="e">
        <f t="shared" si="827"/>
        <v>#DIV/0!</v>
      </c>
      <c r="NI82" s="44" t="e">
        <f t="shared" si="827"/>
        <v>#DIV/0!</v>
      </c>
      <c r="NJ82" s="44" t="e">
        <f t="shared" si="827"/>
        <v>#DIV/0!</v>
      </c>
      <c r="NK82" s="44" t="e">
        <f t="shared" si="827"/>
        <v>#DIV/0!</v>
      </c>
      <c r="NL82" s="44" t="e">
        <f t="shared" si="827"/>
        <v>#DIV/0!</v>
      </c>
      <c r="NM82" s="44" t="e">
        <f t="shared" si="827"/>
        <v>#DIV/0!</v>
      </c>
      <c r="NN82" s="44" t="e">
        <f t="shared" si="827"/>
        <v>#DIV/0!</v>
      </c>
      <c r="NO82" s="44" t="e">
        <f t="shared" si="827"/>
        <v>#DIV/0!</v>
      </c>
      <c r="NP82" s="44" t="e">
        <f t="shared" si="827"/>
        <v>#DIV/0!</v>
      </c>
      <c r="NQ82" s="44" t="e">
        <f t="shared" si="827"/>
        <v>#DIV/0!</v>
      </c>
      <c r="NR82" s="44" t="e">
        <f t="shared" si="827"/>
        <v>#DIV/0!</v>
      </c>
      <c r="NS82" s="44" t="e">
        <f t="shared" si="827"/>
        <v>#DIV/0!</v>
      </c>
      <c r="NT82" s="44" t="e">
        <f t="shared" si="827"/>
        <v>#DIV/0!</v>
      </c>
      <c r="NU82" s="44" t="e">
        <f t="shared" si="827"/>
        <v>#DIV/0!</v>
      </c>
      <c r="NV82" s="44" t="e">
        <f t="shared" si="827"/>
        <v>#DIV/0!</v>
      </c>
      <c r="NW82" s="44" t="e">
        <f t="shared" si="827"/>
        <v>#DIV/0!</v>
      </c>
      <c r="NX82" s="44" t="e">
        <f t="shared" si="827"/>
        <v>#DIV/0!</v>
      </c>
      <c r="NY82" s="44" t="e">
        <f t="shared" si="827"/>
        <v>#DIV/0!</v>
      </c>
      <c r="NZ82" s="44" t="e">
        <f t="shared" si="827"/>
        <v>#DIV/0!</v>
      </c>
      <c r="OA82" s="44" t="e">
        <f t="shared" si="827"/>
        <v>#DIV/0!</v>
      </c>
      <c r="OB82" s="44" t="e">
        <f t="shared" si="827"/>
        <v>#DIV/0!</v>
      </c>
      <c r="OC82" s="44" t="e">
        <f t="shared" si="827"/>
        <v>#DIV/0!</v>
      </c>
      <c r="OD82" s="44" t="e">
        <f t="shared" si="827"/>
        <v>#DIV/0!</v>
      </c>
      <c r="OE82" s="44" t="e">
        <f t="shared" si="827"/>
        <v>#DIV/0!</v>
      </c>
      <c r="OF82" s="44" t="e">
        <f t="shared" si="827"/>
        <v>#DIV/0!</v>
      </c>
      <c r="OG82" s="44" t="e">
        <f t="shared" si="827"/>
        <v>#DIV/0!</v>
      </c>
      <c r="OH82" s="44" t="e">
        <f t="shared" si="827"/>
        <v>#DIV/0!</v>
      </c>
      <c r="OI82" s="44" t="e">
        <f t="shared" si="827"/>
        <v>#DIV/0!</v>
      </c>
      <c r="OJ82" s="44" t="e">
        <f t="shared" si="827"/>
        <v>#DIV/0!</v>
      </c>
      <c r="OK82" s="44" t="e">
        <f t="shared" si="827"/>
        <v>#DIV/0!</v>
      </c>
      <c r="OL82" s="44" t="e">
        <f t="shared" si="827"/>
        <v>#DIV/0!</v>
      </c>
      <c r="OM82" s="44" t="e">
        <f t="shared" ref="OM82:PI82" si="828">ROUND(OM81/OA81*100,1)</f>
        <v>#DIV/0!</v>
      </c>
      <c r="ON82" s="44" t="e">
        <f t="shared" si="828"/>
        <v>#DIV/0!</v>
      </c>
      <c r="OO82" s="44" t="e">
        <f t="shared" si="828"/>
        <v>#DIV/0!</v>
      </c>
      <c r="OP82" s="44" t="e">
        <f t="shared" si="828"/>
        <v>#DIV/0!</v>
      </c>
      <c r="OQ82" s="44" t="e">
        <f t="shared" si="828"/>
        <v>#DIV/0!</v>
      </c>
      <c r="OR82" s="44" t="e">
        <f t="shared" si="828"/>
        <v>#DIV/0!</v>
      </c>
      <c r="OS82" s="44" t="e">
        <f t="shared" si="828"/>
        <v>#DIV/0!</v>
      </c>
      <c r="OT82" s="44" t="e">
        <f t="shared" si="828"/>
        <v>#DIV/0!</v>
      </c>
      <c r="OU82" s="44" t="e">
        <f t="shared" si="828"/>
        <v>#DIV/0!</v>
      </c>
      <c r="OV82" s="44" t="e">
        <f t="shared" si="828"/>
        <v>#DIV/0!</v>
      </c>
      <c r="OW82" s="44" t="e">
        <f t="shared" si="828"/>
        <v>#DIV/0!</v>
      </c>
      <c r="OX82" s="44" t="e">
        <f t="shared" si="828"/>
        <v>#DIV/0!</v>
      </c>
      <c r="OY82" s="44" t="e">
        <f t="shared" si="828"/>
        <v>#DIV/0!</v>
      </c>
      <c r="OZ82" s="44" t="e">
        <f t="shared" si="828"/>
        <v>#DIV/0!</v>
      </c>
      <c r="PA82" s="44" t="e">
        <f t="shared" si="828"/>
        <v>#DIV/0!</v>
      </c>
      <c r="PB82" s="44" t="e">
        <f t="shared" si="828"/>
        <v>#DIV/0!</v>
      </c>
      <c r="PC82" s="44" t="e">
        <f t="shared" si="828"/>
        <v>#DIV/0!</v>
      </c>
      <c r="PD82" s="44" t="e">
        <f t="shared" si="828"/>
        <v>#DIV/0!</v>
      </c>
      <c r="PE82" s="44" t="e">
        <f t="shared" si="828"/>
        <v>#DIV/0!</v>
      </c>
      <c r="PF82" s="44" t="e">
        <f t="shared" si="828"/>
        <v>#DIV/0!</v>
      </c>
      <c r="PG82" s="44" t="e">
        <f t="shared" si="828"/>
        <v>#DIV/0!</v>
      </c>
      <c r="PH82" s="44" t="e">
        <f t="shared" si="828"/>
        <v>#DIV/0!</v>
      </c>
      <c r="PI82" s="44" t="e">
        <f t="shared" si="828"/>
        <v>#DIV/0!</v>
      </c>
    </row>
    <row r="83" spans="2:425" hidden="1">
      <c r="F83" s="44" t="str">
        <f>IF(I83=0,"増減がなかった。",ROUNDDOWN(I83,0)&amp;".")</f>
        <v>1.</v>
      </c>
      <c r="G83" s="44">
        <f>ROUND(IF(I83=0,"",+(I83-ROUNDDOWN(I83,0))*10),0)</f>
        <v>5</v>
      </c>
      <c r="H83" s="44" t="str">
        <f>IF(J83&gt;0,"％増であった。",IF(J83=0,"","％減であった。"))</f>
        <v>％増であった。</v>
      </c>
      <c r="I83" s="44">
        <f>ROUND(IF(J83&gt;0,J83,J83*-1),1)</f>
        <v>1.5</v>
      </c>
      <c r="J83" s="44">
        <f>+E82-100</f>
        <v>1.5</v>
      </c>
    </row>
  </sheetData>
  <phoneticPr fontId="2"/>
  <conditionalFormatting sqref="A2:XFD2">
    <cfRule type="expression" dxfId="1" priority="1">
      <formula>NOT(AND(A2&gt;=DATEVALUE("2019/01/01"), A2&lt;DATEVALUE("2020/01/01")))</formula>
    </cfRule>
    <cfRule type="expression" dxfId="0" priority="2">
      <formula>AND(A2&gt;=DATEVALUE("2019/01/01"), A2&lt;DATEVALUE("2020/01/01"))</formula>
    </cfRule>
  </conditionalFormatting>
  <pageMargins left="0" right="0" top="0" bottom="0" header="0" footer="0"/>
  <pageSetup paperSize="9" scale="77" orientation="landscape" horizontalDpi="400" verticalDpi="400" r:id="rId1"/>
  <headerFooter alignWithMargins="0"/>
  <colBreaks count="3" manualBreakCount="3">
    <brk id="17" max="1048575" man="1"/>
    <brk id="29" max="1048575" man="1"/>
    <brk id="44" max="72" man="1"/>
  </colBreaks>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Line="0" autoPict="0">
                <anchor moveWithCells="1" sizeWithCells="1">
                  <from>
                    <xdr:col>0</xdr:col>
                    <xdr:colOff>50800</xdr:colOff>
                    <xdr:row>0</xdr:row>
                    <xdr:rowOff>0</xdr:rowOff>
                  </from>
                  <to>
                    <xdr:col>3</xdr:col>
                    <xdr:colOff>400050</xdr:colOff>
                    <xdr:row>0</xdr:row>
                    <xdr:rowOff>0</xdr:rowOff>
                  </to>
                </anchor>
              </controlPr>
            </control>
          </mc:Choice>
        </mc:AlternateContent>
        <mc:AlternateContent xmlns:mc="http://schemas.openxmlformats.org/markup-compatibility/2006">
          <mc:Choice Requires="x14">
            <control shapeId="19458" r:id="rId5" name="Button 2">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59" r:id="rId6" name="Button 3">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0" r:id="rId7" name="Button 4">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1" r:id="rId8" name="Button 5">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2" r:id="rId9" name="Button 6">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3" r:id="rId10" name="Button 7">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4" r:id="rId11" name="Button 8">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5" r:id="rId12" name="Button 9">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6" r:id="rId13" name="Button 10">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7" r:id="rId14" name="Button 11">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8" r:id="rId15" name="Button 12">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69" r:id="rId16" name="Button 13">
              <controlPr defaultSize="0" print="0" autoFill="0" autoLine="0" autoPict="0">
                <anchor moveWithCells="1" sizeWithCells="1">
                  <from>
                    <xdr:col>53</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70" r:id="rId17" name="Button 14">
              <controlPr defaultSize="0" print="0" autoFill="0" autoLine="0" autoPict="0">
                <anchor moveWithCells="1" sizeWithCells="1">
                  <from>
                    <xdr:col>41</xdr:col>
                    <xdr:colOff>0</xdr:colOff>
                    <xdr:row>0</xdr:row>
                    <xdr:rowOff>0</xdr:rowOff>
                  </from>
                  <to>
                    <xdr:col>42</xdr:col>
                    <xdr:colOff>0</xdr:colOff>
                    <xdr:row>0</xdr:row>
                    <xdr:rowOff>0</xdr:rowOff>
                  </to>
                </anchor>
              </controlPr>
            </control>
          </mc:Choice>
        </mc:AlternateContent>
        <mc:AlternateContent xmlns:mc="http://schemas.openxmlformats.org/markup-compatibility/2006">
          <mc:Choice Requires="x14">
            <control shapeId="19471" r:id="rId18" name="Button 15">
              <controlPr defaultSize="0" print="0" autoFill="0" autoLine="0" autoPict="0">
                <anchor moveWithCells="1" sizeWithCells="1">
                  <from>
                    <xdr:col>42</xdr:col>
                    <xdr:colOff>12700</xdr:colOff>
                    <xdr:row>0</xdr:row>
                    <xdr:rowOff>0</xdr:rowOff>
                  </from>
                  <to>
                    <xdr:col>43</xdr:col>
                    <xdr:colOff>0</xdr:colOff>
                    <xdr:row>0</xdr:row>
                    <xdr:rowOff>0</xdr:rowOff>
                  </to>
                </anchor>
              </controlPr>
            </control>
          </mc:Choice>
        </mc:AlternateContent>
        <mc:AlternateContent xmlns:mc="http://schemas.openxmlformats.org/markup-compatibility/2006">
          <mc:Choice Requires="x14">
            <control shapeId="19472" r:id="rId19" name="Button 16">
              <controlPr defaultSize="0" print="0" autoFill="0" autoLine="0" autoPict="0">
                <anchor moveWithCells="1" sizeWithCells="1">
                  <from>
                    <xdr:col>43</xdr:col>
                    <xdr:colOff>0</xdr:colOff>
                    <xdr:row>0</xdr:row>
                    <xdr:rowOff>0</xdr:rowOff>
                  </from>
                  <to>
                    <xdr:col>43</xdr:col>
                    <xdr:colOff>800100</xdr:colOff>
                    <xdr:row>0</xdr:row>
                    <xdr:rowOff>0</xdr:rowOff>
                  </to>
                </anchor>
              </controlPr>
            </control>
          </mc:Choice>
        </mc:AlternateContent>
        <mc:AlternateContent xmlns:mc="http://schemas.openxmlformats.org/markup-compatibility/2006">
          <mc:Choice Requires="x14">
            <control shapeId="19473" r:id="rId20" name="Button 17">
              <controlPr defaultSize="0" print="0" autoFill="0" autoLine="0" autoPict="0">
                <anchor moveWithCells="1" sizeWithCells="1">
                  <from>
                    <xdr:col>44</xdr:col>
                    <xdr:colOff>0</xdr:colOff>
                    <xdr:row>0</xdr:row>
                    <xdr:rowOff>0</xdr:rowOff>
                  </from>
                  <to>
                    <xdr:col>45</xdr:col>
                    <xdr:colOff>0</xdr:colOff>
                    <xdr:row>0</xdr:row>
                    <xdr:rowOff>0</xdr:rowOff>
                  </to>
                </anchor>
              </controlPr>
            </control>
          </mc:Choice>
        </mc:AlternateContent>
        <mc:AlternateContent xmlns:mc="http://schemas.openxmlformats.org/markup-compatibility/2006">
          <mc:Choice Requires="x14">
            <control shapeId="19474" r:id="rId21" name="Button 18">
              <controlPr defaultSize="0" print="0" autoFill="0" autoLine="0" autoPict="0">
                <anchor moveWithCells="1" sizeWithCells="1">
                  <from>
                    <xdr:col>45</xdr:col>
                    <xdr:colOff>0</xdr:colOff>
                    <xdr:row>0</xdr:row>
                    <xdr:rowOff>0</xdr:rowOff>
                  </from>
                  <to>
                    <xdr:col>45</xdr:col>
                    <xdr:colOff>800100</xdr:colOff>
                    <xdr:row>0</xdr:row>
                    <xdr:rowOff>0</xdr:rowOff>
                  </to>
                </anchor>
              </controlPr>
            </control>
          </mc:Choice>
        </mc:AlternateContent>
        <mc:AlternateContent xmlns:mc="http://schemas.openxmlformats.org/markup-compatibility/2006">
          <mc:Choice Requires="x14">
            <control shapeId="19475" r:id="rId22" name="Button 19">
              <controlPr defaultSize="0" print="0" autoFill="0" autoLine="0" autoPict="0">
                <anchor moveWithCells="1" sizeWithCells="1">
                  <from>
                    <xdr:col>46</xdr:col>
                    <xdr:colOff>0</xdr:colOff>
                    <xdr:row>0</xdr:row>
                    <xdr:rowOff>0</xdr:rowOff>
                  </from>
                  <to>
                    <xdr:col>46</xdr:col>
                    <xdr:colOff>800100</xdr:colOff>
                    <xdr:row>0</xdr:row>
                    <xdr:rowOff>0</xdr:rowOff>
                  </to>
                </anchor>
              </controlPr>
            </control>
          </mc:Choice>
        </mc:AlternateContent>
        <mc:AlternateContent xmlns:mc="http://schemas.openxmlformats.org/markup-compatibility/2006">
          <mc:Choice Requires="x14">
            <control shapeId="19476" r:id="rId23" name="Button 20">
              <controlPr defaultSize="0" print="0" autoFill="0" autoLine="0" autoPict="0">
                <anchor moveWithCells="1" sizeWithCells="1">
                  <from>
                    <xdr:col>47</xdr:col>
                    <xdr:colOff>0</xdr:colOff>
                    <xdr:row>0</xdr:row>
                    <xdr:rowOff>0</xdr:rowOff>
                  </from>
                  <to>
                    <xdr:col>48</xdr:col>
                    <xdr:colOff>0</xdr:colOff>
                    <xdr:row>0</xdr:row>
                    <xdr:rowOff>0</xdr:rowOff>
                  </to>
                </anchor>
              </controlPr>
            </control>
          </mc:Choice>
        </mc:AlternateContent>
        <mc:AlternateContent xmlns:mc="http://schemas.openxmlformats.org/markup-compatibility/2006">
          <mc:Choice Requires="x14">
            <control shapeId="19477" r:id="rId24" name="Button 21">
              <controlPr defaultSize="0" print="0" autoFill="0" autoLine="0" autoPict="0">
                <anchor moveWithCells="1" sizeWithCells="1">
                  <from>
                    <xdr:col>48</xdr:col>
                    <xdr:colOff>0</xdr:colOff>
                    <xdr:row>0</xdr:row>
                    <xdr:rowOff>0</xdr:rowOff>
                  </from>
                  <to>
                    <xdr:col>48</xdr:col>
                    <xdr:colOff>800100</xdr:colOff>
                    <xdr:row>0</xdr:row>
                    <xdr:rowOff>0</xdr:rowOff>
                  </to>
                </anchor>
              </controlPr>
            </control>
          </mc:Choice>
        </mc:AlternateContent>
        <mc:AlternateContent xmlns:mc="http://schemas.openxmlformats.org/markup-compatibility/2006">
          <mc:Choice Requires="x14">
            <control shapeId="19478" r:id="rId25" name="Button 22">
              <controlPr defaultSize="0" print="0" autoFill="0" autoLine="0" autoPict="0">
                <anchor moveWithCells="1" sizeWithCells="1">
                  <from>
                    <xdr:col>48</xdr:col>
                    <xdr:colOff>800100</xdr:colOff>
                    <xdr:row>0</xdr:row>
                    <xdr:rowOff>0</xdr:rowOff>
                  </from>
                  <to>
                    <xdr:col>50</xdr:col>
                    <xdr:colOff>0</xdr:colOff>
                    <xdr:row>0</xdr:row>
                    <xdr:rowOff>0</xdr:rowOff>
                  </to>
                </anchor>
              </controlPr>
            </control>
          </mc:Choice>
        </mc:AlternateContent>
        <mc:AlternateContent xmlns:mc="http://schemas.openxmlformats.org/markup-compatibility/2006">
          <mc:Choice Requires="x14">
            <control shapeId="19479" r:id="rId26" name="Button 23">
              <controlPr defaultSize="0" print="0" autoFill="0" autoLine="0" autoPict="0">
                <anchor moveWithCells="1" sizeWithCells="1">
                  <from>
                    <xdr:col>50</xdr:col>
                    <xdr:colOff>0</xdr:colOff>
                    <xdr:row>0</xdr:row>
                    <xdr:rowOff>0</xdr:rowOff>
                  </from>
                  <to>
                    <xdr:col>51</xdr:col>
                    <xdr:colOff>0</xdr:colOff>
                    <xdr:row>0</xdr:row>
                    <xdr:rowOff>0</xdr:rowOff>
                  </to>
                </anchor>
              </controlPr>
            </control>
          </mc:Choice>
        </mc:AlternateContent>
        <mc:AlternateContent xmlns:mc="http://schemas.openxmlformats.org/markup-compatibility/2006">
          <mc:Choice Requires="x14">
            <control shapeId="19480" r:id="rId27" name="Button 24">
              <controlPr defaultSize="0" print="0" autoFill="0" autoLine="0" autoPict="0">
                <anchor moveWithCells="1" sizeWithCells="1">
                  <from>
                    <xdr:col>51</xdr:col>
                    <xdr:colOff>0</xdr:colOff>
                    <xdr:row>0</xdr:row>
                    <xdr:rowOff>0</xdr:rowOff>
                  </from>
                  <to>
                    <xdr:col>51</xdr:col>
                    <xdr:colOff>800100</xdr:colOff>
                    <xdr:row>0</xdr:row>
                    <xdr:rowOff>0</xdr:rowOff>
                  </to>
                </anchor>
              </controlPr>
            </control>
          </mc:Choice>
        </mc:AlternateContent>
        <mc:AlternateContent xmlns:mc="http://schemas.openxmlformats.org/markup-compatibility/2006">
          <mc:Choice Requires="x14">
            <control shapeId="19481" r:id="rId28" name="Button 25">
              <controlPr defaultSize="0" print="0" autoFill="0" autoLine="0" autoPict="0">
                <anchor moveWithCells="1" sizeWithCells="1">
                  <from>
                    <xdr:col>52</xdr:col>
                    <xdr:colOff>0</xdr:colOff>
                    <xdr:row>0</xdr:row>
                    <xdr:rowOff>0</xdr:rowOff>
                  </from>
                  <to>
                    <xdr:col>53</xdr:col>
                    <xdr:colOff>0</xdr:colOff>
                    <xdr:row>0</xdr:row>
                    <xdr:rowOff>0</xdr:rowOff>
                  </to>
                </anchor>
              </controlPr>
            </control>
          </mc:Choice>
        </mc:AlternateContent>
        <mc:AlternateContent xmlns:mc="http://schemas.openxmlformats.org/markup-compatibility/2006">
          <mc:Choice Requires="x14">
            <control shapeId="19482" r:id="rId29" name="Button 26">
              <controlPr defaultSize="0" print="0" autoFill="0" autoLine="0" autoPict="0">
                <anchor moveWithCells="1" sizeWithCells="1">
                  <from>
                    <xdr:col>53</xdr:col>
                    <xdr:colOff>0</xdr:colOff>
                    <xdr:row>0</xdr:row>
                    <xdr:rowOff>0</xdr:rowOff>
                  </from>
                  <to>
                    <xdr:col>54</xdr:col>
                    <xdr:colOff>0</xdr:colOff>
                    <xdr:row>0</xdr:row>
                    <xdr:rowOff>0</xdr:rowOff>
                  </to>
                </anchor>
              </controlPr>
            </control>
          </mc:Choice>
        </mc:AlternateContent>
        <mc:AlternateContent xmlns:mc="http://schemas.openxmlformats.org/markup-compatibility/2006">
          <mc:Choice Requires="x14">
            <control shapeId="19483" r:id="rId30" name="Button 27">
              <controlPr defaultSize="0" print="0" autoFill="0" autoLine="0" autoPict="0">
                <anchor moveWithCells="1" sizeWithCells="1">
                  <from>
                    <xdr:col>54</xdr:col>
                    <xdr:colOff>12700</xdr:colOff>
                    <xdr:row>0</xdr:row>
                    <xdr:rowOff>0</xdr:rowOff>
                  </from>
                  <to>
                    <xdr:col>55</xdr:col>
                    <xdr:colOff>0</xdr:colOff>
                    <xdr:row>0</xdr:row>
                    <xdr:rowOff>0</xdr:rowOff>
                  </to>
                </anchor>
              </controlPr>
            </control>
          </mc:Choice>
        </mc:AlternateContent>
        <mc:AlternateContent xmlns:mc="http://schemas.openxmlformats.org/markup-compatibility/2006">
          <mc:Choice Requires="x14">
            <control shapeId="19484" r:id="rId31" name="Button 28">
              <controlPr defaultSize="0" print="0" autoFill="0" autoLine="0" autoPict="0">
                <anchor moveWithCells="1" sizeWithCells="1">
                  <from>
                    <xdr:col>55</xdr:col>
                    <xdr:colOff>0</xdr:colOff>
                    <xdr:row>0</xdr:row>
                    <xdr:rowOff>0</xdr:rowOff>
                  </from>
                  <to>
                    <xdr:col>55</xdr:col>
                    <xdr:colOff>800100</xdr:colOff>
                    <xdr:row>0</xdr:row>
                    <xdr:rowOff>0</xdr:rowOff>
                  </to>
                </anchor>
              </controlPr>
            </control>
          </mc:Choice>
        </mc:AlternateContent>
        <mc:AlternateContent xmlns:mc="http://schemas.openxmlformats.org/markup-compatibility/2006">
          <mc:Choice Requires="x14">
            <control shapeId="19485" r:id="rId32" name="Button 29">
              <controlPr defaultSize="0" print="0" autoFill="0" autoLine="0" autoPict="0">
                <anchor moveWithCells="1" sizeWithCells="1">
                  <from>
                    <xdr:col>56</xdr:col>
                    <xdr:colOff>0</xdr:colOff>
                    <xdr:row>0</xdr:row>
                    <xdr:rowOff>0</xdr:rowOff>
                  </from>
                  <to>
                    <xdr:col>57</xdr:col>
                    <xdr:colOff>0</xdr:colOff>
                    <xdr:row>0</xdr:row>
                    <xdr:rowOff>0</xdr:rowOff>
                  </to>
                </anchor>
              </controlPr>
            </control>
          </mc:Choice>
        </mc:AlternateContent>
        <mc:AlternateContent xmlns:mc="http://schemas.openxmlformats.org/markup-compatibility/2006">
          <mc:Choice Requires="x14">
            <control shapeId="19486" r:id="rId33" name="Button 30">
              <controlPr defaultSize="0" print="0" autoFill="0" autoLine="0" autoPict="0">
                <anchor moveWithCells="1" sizeWithCells="1">
                  <from>
                    <xdr:col>57</xdr:col>
                    <xdr:colOff>0</xdr:colOff>
                    <xdr:row>0</xdr:row>
                    <xdr:rowOff>0</xdr:rowOff>
                  </from>
                  <to>
                    <xdr:col>57</xdr:col>
                    <xdr:colOff>800100</xdr:colOff>
                    <xdr:row>0</xdr:row>
                    <xdr:rowOff>0</xdr:rowOff>
                  </to>
                </anchor>
              </controlPr>
            </control>
          </mc:Choice>
        </mc:AlternateContent>
        <mc:AlternateContent xmlns:mc="http://schemas.openxmlformats.org/markup-compatibility/2006">
          <mc:Choice Requires="x14">
            <control shapeId="19487" r:id="rId34" name="Button 31">
              <controlPr defaultSize="0" print="0" autoFill="0" autoLine="0" autoPict="0">
                <anchor moveWithCells="1" sizeWithCells="1">
                  <from>
                    <xdr:col>58</xdr:col>
                    <xdr:colOff>0</xdr:colOff>
                    <xdr:row>0</xdr:row>
                    <xdr:rowOff>0</xdr:rowOff>
                  </from>
                  <to>
                    <xdr:col>58</xdr:col>
                    <xdr:colOff>800100</xdr:colOff>
                    <xdr:row>0</xdr:row>
                    <xdr:rowOff>0</xdr:rowOff>
                  </to>
                </anchor>
              </controlPr>
            </control>
          </mc:Choice>
        </mc:AlternateContent>
        <mc:AlternateContent xmlns:mc="http://schemas.openxmlformats.org/markup-compatibility/2006">
          <mc:Choice Requires="x14">
            <control shapeId="19488" r:id="rId35" name="Button 32">
              <controlPr defaultSize="0" print="0" autoFill="0" autoLine="0" autoPict="0">
                <anchor moveWithCells="1" sizeWithCells="1">
                  <from>
                    <xdr:col>59</xdr:col>
                    <xdr:colOff>0</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19489" r:id="rId36" name="Button 33">
              <controlPr defaultSize="0" print="0" autoFill="0" autoLine="0" autoPict="0">
                <anchor moveWithCells="1" sizeWithCells="1">
                  <from>
                    <xdr:col>60</xdr:col>
                    <xdr:colOff>0</xdr:colOff>
                    <xdr:row>0</xdr:row>
                    <xdr:rowOff>0</xdr:rowOff>
                  </from>
                  <to>
                    <xdr:col>60</xdr:col>
                    <xdr:colOff>800100</xdr:colOff>
                    <xdr:row>0</xdr:row>
                    <xdr:rowOff>0</xdr:rowOff>
                  </to>
                </anchor>
              </controlPr>
            </control>
          </mc:Choice>
        </mc:AlternateContent>
        <mc:AlternateContent xmlns:mc="http://schemas.openxmlformats.org/markup-compatibility/2006">
          <mc:Choice Requires="x14">
            <control shapeId="19490" r:id="rId37" name="Button 34">
              <controlPr defaultSize="0" print="0" autoFill="0" autoLine="0" autoPict="0">
                <anchor moveWithCells="1" sizeWithCells="1">
                  <from>
                    <xdr:col>60</xdr:col>
                    <xdr:colOff>800100</xdr:colOff>
                    <xdr:row>0</xdr:row>
                    <xdr:rowOff>0</xdr:rowOff>
                  </from>
                  <to>
                    <xdr:col>62</xdr:col>
                    <xdr:colOff>0</xdr:colOff>
                    <xdr:row>0</xdr:row>
                    <xdr:rowOff>0</xdr:rowOff>
                  </to>
                </anchor>
              </controlPr>
            </control>
          </mc:Choice>
        </mc:AlternateContent>
        <mc:AlternateContent xmlns:mc="http://schemas.openxmlformats.org/markup-compatibility/2006">
          <mc:Choice Requires="x14">
            <control shapeId="19491" r:id="rId38" name="Button 35">
              <controlPr defaultSize="0" print="0" autoFill="0" autoLine="0" autoPict="0">
                <anchor moveWithCells="1" sizeWithCells="1">
                  <from>
                    <xdr:col>62</xdr:col>
                    <xdr:colOff>0</xdr:colOff>
                    <xdr:row>0</xdr:row>
                    <xdr:rowOff>0</xdr:rowOff>
                  </from>
                  <to>
                    <xdr:col>63</xdr:col>
                    <xdr:colOff>0</xdr:colOff>
                    <xdr:row>0</xdr:row>
                    <xdr:rowOff>0</xdr:rowOff>
                  </to>
                </anchor>
              </controlPr>
            </control>
          </mc:Choice>
        </mc:AlternateContent>
        <mc:AlternateContent xmlns:mc="http://schemas.openxmlformats.org/markup-compatibility/2006">
          <mc:Choice Requires="x14">
            <control shapeId="19492" r:id="rId39" name="Button 36">
              <controlPr defaultSize="0" print="0" autoFill="0" autoLine="0" autoPict="0">
                <anchor moveWithCells="1" sizeWithCells="1">
                  <from>
                    <xdr:col>63</xdr:col>
                    <xdr:colOff>0</xdr:colOff>
                    <xdr:row>0</xdr:row>
                    <xdr:rowOff>0</xdr:rowOff>
                  </from>
                  <to>
                    <xdr:col>63</xdr:col>
                    <xdr:colOff>800100</xdr:colOff>
                    <xdr:row>0</xdr:row>
                    <xdr:rowOff>0</xdr:rowOff>
                  </to>
                </anchor>
              </controlPr>
            </control>
          </mc:Choice>
        </mc:AlternateContent>
        <mc:AlternateContent xmlns:mc="http://schemas.openxmlformats.org/markup-compatibility/2006">
          <mc:Choice Requires="x14">
            <control shapeId="19493" r:id="rId40" name="Button 37">
              <controlPr defaultSize="0" print="0" autoFill="0" autoLine="0" autoPict="0">
                <anchor moveWithCells="1" sizeWithCells="1">
                  <from>
                    <xdr:col>64</xdr:col>
                    <xdr:colOff>0</xdr:colOff>
                    <xdr:row>0</xdr:row>
                    <xdr:rowOff>0</xdr:rowOff>
                  </from>
                  <to>
                    <xdr:col>65</xdr:col>
                    <xdr:colOff>0</xdr:colOff>
                    <xdr:row>0</xdr:row>
                    <xdr:rowOff>0</xdr:rowOff>
                  </to>
                </anchor>
              </controlPr>
            </control>
          </mc:Choice>
        </mc:AlternateContent>
        <mc:AlternateContent xmlns:mc="http://schemas.openxmlformats.org/markup-compatibility/2006">
          <mc:Choice Requires="x14">
            <control shapeId="19494" r:id="rId41" name="Button 38">
              <controlPr defaultSize="0" print="0" autoFill="0" autoLine="0" autoPict="0">
                <anchor moveWithCells="1" sizeWithCells="1">
                  <from>
                    <xdr:col>65</xdr:col>
                    <xdr:colOff>0</xdr:colOff>
                    <xdr:row>0</xdr:row>
                    <xdr:rowOff>0</xdr:rowOff>
                  </from>
                  <to>
                    <xdr:col>66</xdr:col>
                    <xdr:colOff>0</xdr:colOff>
                    <xdr:row>0</xdr:row>
                    <xdr:rowOff>0</xdr:rowOff>
                  </to>
                </anchor>
              </controlPr>
            </control>
          </mc:Choice>
        </mc:AlternateContent>
        <mc:AlternateContent xmlns:mc="http://schemas.openxmlformats.org/markup-compatibility/2006">
          <mc:Choice Requires="x14">
            <control shapeId="19495" r:id="rId42" name="Button 39">
              <controlPr defaultSize="0" print="0" autoFill="0" autoLine="0" autoPict="0">
                <anchor moveWithCells="1" sizeWithCells="1">
                  <from>
                    <xdr:col>66</xdr:col>
                    <xdr:colOff>12700</xdr:colOff>
                    <xdr:row>0</xdr:row>
                    <xdr:rowOff>0</xdr:rowOff>
                  </from>
                  <to>
                    <xdr:col>67</xdr:col>
                    <xdr:colOff>0</xdr:colOff>
                    <xdr:row>0</xdr:row>
                    <xdr:rowOff>0</xdr:rowOff>
                  </to>
                </anchor>
              </controlPr>
            </control>
          </mc:Choice>
        </mc:AlternateContent>
        <mc:AlternateContent xmlns:mc="http://schemas.openxmlformats.org/markup-compatibility/2006">
          <mc:Choice Requires="x14">
            <control shapeId="19496" r:id="rId43" name="Button 40">
              <controlPr defaultSize="0" print="0" autoFill="0" autoLine="0" autoPict="0">
                <anchor moveWithCells="1" sizeWithCells="1">
                  <from>
                    <xdr:col>67</xdr:col>
                    <xdr:colOff>0</xdr:colOff>
                    <xdr:row>0</xdr:row>
                    <xdr:rowOff>0</xdr:rowOff>
                  </from>
                  <to>
                    <xdr:col>67</xdr:col>
                    <xdr:colOff>800100</xdr:colOff>
                    <xdr:row>0</xdr:row>
                    <xdr:rowOff>0</xdr:rowOff>
                  </to>
                </anchor>
              </controlPr>
            </control>
          </mc:Choice>
        </mc:AlternateContent>
        <mc:AlternateContent xmlns:mc="http://schemas.openxmlformats.org/markup-compatibility/2006">
          <mc:Choice Requires="x14">
            <control shapeId="19497" r:id="rId44" name="Button 41">
              <controlPr defaultSize="0" print="0" autoFill="0" autoLine="0" autoPict="0">
                <anchor moveWithCells="1" sizeWithCells="1">
                  <from>
                    <xdr:col>68</xdr:col>
                    <xdr:colOff>0</xdr:colOff>
                    <xdr:row>0</xdr:row>
                    <xdr:rowOff>0</xdr:rowOff>
                  </from>
                  <to>
                    <xdr:col>69</xdr:col>
                    <xdr:colOff>0</xdr:colOff>
                    <xdr:row>0</xdr:row>
                    <xdr:rowOff>0</xdr:rowOff>
                  </to>
                </anchor>
              </controlPr>
            </control>
          </mc:Choice>
        </mc:AlternateContent>
        <mc:AlternateContent xmlns:mc="http://schemas.openxmlformats.org/markup-compatibility/2006">
          <mc:Choice Requires="x14">
            <control shapeId="19498" r:id="rId45" name="Button 42">
              <controlPr defaultSize="0" print="0" autoFill="0" autoLine="0" autoPict="0">
                <anchor moveWithCells="1" sizeWithCells="1">
                  <from>
                    <xdr:col>69</xdr:col>
                    <xdr:colOff>0</xdr:colOff>
                    <xdr:row>0</xdr:row>
                    <xdr:rowOff>0</xdr:rowOff>
                  </from>
                  <to>
                    <xdr:col>69</xdr:col>
                    <xdr:colOff>800100</xdr:colOff>
                    <xdr:row>0</xdr:row>
                    <xdr:rowOff>0</xdr:rowOff>
                  </to>
                </anchor>
              </controlPr>
            </control>
          </mc:Choice>
        </mc:AlternateContent>
        <mc:AlternateContent xmlns:mc="http://schemas.openxmlformats.org/markup-compatibility/2006">
          <mc:Choice Requires="x14">
            <control shapeId="19499" r:id="rId46" name="Button 43">
              <controlPr defaultSize="0" print="0" autoFill="0" autoLine="0" autoPict="0">
                <anchor moveWithCells="1" sizeWithCells="1">
                  <from>
                    <xdr:col>70</xdr:col>
                    <xdr:colOff>0</xdr:colOff>
                    <xdr:row>0</xdr:row>
                    <xdr:rowOff>0</xdr:rowOff>
                  </from>
                  <to>
                    <xdr:col>70</xdr:col>
                    <xdr:colOff>800100</xdr:colOff>
                    <xdr:row>0</xdr:row>
                    <xdr:rowOff>0</xdr:rowOff>
                  </to>
                </anchor>
              </controlPr>
            </control>
          </mc:Choice>
        </mc:AlternateContent>
        <mc:AlternateContent xmlns:mc="http://schemas.openxmlformats.org/markup-compatibility/2006">
          <mc:Choice Requires="x14">
            <control shapeId="19500" r:id="rId47" name="Button 44">
              <controlPr defaultSize="0" print="0" autoFill="0" autoLine="0" autoPict="0">
                <anchor moveWithCells="1" sizeWithCells="1">
                  <from>
                    <xdr:col>71</xdr:col>
                    <xdr:colOff>0</xdr:colOff>
                    <xdr:row>0</xdr:row>
                    <xdr:rowOff>0</xdr:rowOff>
                  </from>
                  <to>
                    <xdr:col>72</xdr:col>
                    <xdr:colOff>0</xdr:colOff>
                    <xdr:row>0</xdr:row>
                    <xdr:rowOff>0</xdr:rowOff>
                  </to>
                </anchor>
              </controlPr>
            </control>
          </mc:Choice>
        </mc:AlternateContent>
        <mc:AlternateContent xmlns:mc="http://schemas.openxmlformats.org/markup-compatibility/2006">
          <mc:Choice Requires="x14">
            <control shapeId="19501" r:id="rId48" name="Button 45">
              <controlPr defaultSize="0" print="0" autoFill="0" autoLine="0" autoPict="0">
                <anchor moveWithCells="1" sizeWithCells="1">
                  <from>
                    <xdr:col>72</xdr:col>
                    <xdr:colOff>0</xdr:colOff>
                    <xdr:row>0</xdr:row>
                    <xdr:rowOff>0</xdr:rowOff>
                  </from>
                  <to>
                    <xdr:col>72</xdr:col>
                    <xdr:colOff>800100</xdr:colOff>
                    <xdr:row>0</xdr:row>
                    <xdr:rowOff>0</xdr:rowOff>
                  </to>
                </anchor>
              </controlPr>
            </control>
          </mc:Choice>
        </mc:AlternateContent>
        <mc:AlternateContent xmlns:mc="http://schemas.openxmlformats.org/markup-compatibility/2006">
          <mc:Choice Requires="x14">
            <control shapeId="19502" r:id="rId49" name="Button 46">
              <controlPr defaultSize="0" print="0" autoFill="0" autoLine="0" autoPict="0">
                <anchor moveWithCells="1" sizeWithCells="1">
                  <from>
                    <xdr:col>72</xdr:col>
                    <xdr:colOff>800100</xdr:colOff>
                    <xdr:row>0</xdr:row>
                    <xdr:rowOff>0</xdr:rowOff>
                  </from>
                  <to>
                    <xdr:col>74</xdr:col>
                    <xdr:colOff>0</xdr:colOff>
                    <xdr:row>0</xdr:row>
                    <xdr:rowOff>0</xdr:rowOff>
                  </to>
                </anchor>
              </controlPr>
            </control>
          </mc:Choice>
        </mc:AlternateContent>
        <mc:AlternateContent xmlns:mc="http://schemas.openxmlformats.org/markup-compatibility/2006">
          <mc:Choice Requires="x14">
            <control shapeId="19503" r:id="rId50" name="Button 47">
              <controlPr defaultSize="0" print="0" autoFill="0" autoLine="0" autoPict="0">
                <anchor moveWithCells="1" sizeWithCells="1">
                  <from>
                    <xdr:col>74</xdr:col>
                    <xdr:colOff>0</xdr:colOff>
                    <xdr:row>0</xdr:row>
                    <xdr:rowOff>0</xdr:rowOff>
                  </from>
                  <to>
                    <xdr:col>75</xdr:col>
                    <xdr:colOff>0</xdr:colOff>
                    <xdr:row>0</xdr:row>
                    <xdr:rowOff>0</xdr:rowOff>
                  </to>
                </anchor>
              </controlPr>
            </control>
          </mc:Choice>
        </mc:AlternateContent>
        <mc:AlternateContent xmlns:mc="http://schemas.openxmlformats.org/markup-compatibility/2006">
          <mc:Choice Requires="x14">
            <control shapeId="19504" r:id="rId51" name="Button 48">
              <controlPr defaultSize="0" print="0" autoFill="0" autoLine="0" autoPict="0">
                <anchor moveWithCells="1" sizeWithCells="1">
                  <from>
                    <xdr:col>75</xdr:col>
                    <xdr:colOff>0</xdr:colOff>
                    <xdr:row>0</xdr:row>
                    <xdr:rowOff>0</xdr:rowOff>
                  </from>
                  <to>
                    <xdr:col>75</xdr:col>
                    <xdr:colOff>800100</xdr:colOff>
                    <xdr:row>0</xdr:row>
                    <xdr:rowOff>0</xdr:rowOff>
                  </to>
                </anchor>
              </controlPr>
            </control>
          </mc:Choice>
        </mc:AlternateContent>
        <mc:AlternateContent xmlns:mc="http://schemas.openxmlformats.org/markup-compatibility/2006">
          <mc:Choice Requires="x14">
            <control shapeId="19505" r:id="rId52" name="Button 49">
              <controlPr defaultSize="0" print="0" autoFill="0" autoLine="0" autoPict="0">
                <anchor moveWithCells="1" sizeWithCells="1">
                  <from>
                    <xdr:col>76</xdr:col>
                    <xdr:colOff>0</xdr:colOff>
                    <xdr:row>0</xdr:row>
                    <xdr:rowOff>0</xdr:rowOff>
                  </from>
                  <to>
                    <xdr:col>77</xdr:col>
                    <xdr:colOff>0</xdr:colOff>
                    <xdr:row>0</xdr:row>
                    <xdr:rowOff>0</xdr:rowOff>
                  </to>
                </anchor>
              </controlPr>
            </control>
          </mc:Choice>
        </mc:AlternateContent>
        <mc:AlternateContent xmlns:mc="http://schemas.openxmlformats.org/markup-compatibility/2006">
          <mc:Choice Requires="x14">
            <control shapeId="19506" r:id="rId53" name="Button 50">
              <controlPr defaultSize="0" print="0" autoFill="0" autoLine="0" autoPict="0">
                <anchor moveWithCells="1" sizeWithCells="1">
                  <from>
                    <xdr:col>77</xdr:col>
                    <xdr:colOff>0</xdr:colOff>
                    <xdr:row>0</xdr:row>
                    <xdr:rowOff>0</xdr:rowOff>
                  </from>
                  <to>
                    <xdr:col>78</xdr:col>
                    <xdr:colOff>0</xdr:colOff>
                    <xdr:row>0</xdr:row>
                    <xdr:rowOff>0</xdr:rowOff>
                  </to>
                </anchor>
              </controlPr>
            </control>
          </mc:Choice>
        </mc:AlternateContent>
        <mc:AlternateContent xmlns:mc="http://schemas.openxmlformats.org/markup-compatibility/2006">
          <mc:Choice Requires="x14">
            <control shapeId="19507" r:id="rId54" name="Button 51">
              <controlPr defaultSize="0" print="0" autoFill="0" autoLine="0" autoPict="0">
                <anchor moveWithCells="1" sizeWithCells="1">
                  <from>
                    <xdr:col>78</xdr:col>
                    <xdr:colOff>12700</xdr:colOff>
                    <xdr:row>0</xdr:row>
                    <xdr:rowOff>0</xdr:rowOff>
                  </from>
                  <to>
                    <xdr:col>79</xdr:col>
                    <xdr:colOff>0</xdr:colOff>
                    <xdr:row>0</xdr:row>
                    <xdr:rowOff>0</xdr:rowOff>
                  </to>
                </anchor>
              </controlPr>
            </control>
          </mc:Choice>
        </mc:AlternateContent>
        <mc:AlternateContent xmlns:mc="http://schemas.openxmlformats.org/markup-compatibility/2006">
          <mc:Choice Requires="x14">
            <control shapeId="19508" r:id="rId55" name="Button 52">
              <controlPr defaultSize="0" print="0" autoFill="0" autoLine="0" autoPict="0">
                <anchor moveWithCells="1" sizeWithCells="1">
                  <from>
                    <xdr:col>79</xdr:col>
                    <xdr:colOff>0</xdr:colOff>
                    <xdr:row>0</xdr:row>
                    <xdr:rowOff>0</xdr:rowOff>
                  </from>
                  <to>
                    <xdr:col>79</xdr:col>
                    <xdr:colOff>800100</xdr:colOff>
                    <xdr:row>0</xdr:row>
                    <xdr:rowOff>0</xdr:rowOff>
                  </to>
                </anchor>
              </controlPr>
            </control>
          </mc:Choice>
        </mc:AlternateContent>
        <mc:AlternateContent xmlns:mc="http://schemas.openxmlformats.org/markup-compatibility/2006">
          <mc:Choice Requires="x14">
            <control shapeId="19509" r:id="rId56" name="Button 53">
              <controlPr defaultSize="0" print="0" autoFill="0" autoLine="0" autoPict="0">
                <anchor moveWithCells="1" sizeWithCells="1">
                  <from>
                    <xdr:col>80</xdr:col>
                    <xdr:colOff>0</xdr:colOff>
                    <xdr:row>0</xdr:row>
                    <xdr:rowOff>0</xdr:rowOff>
                  </from>
                  <to>
                    <xdr:col>81</xdr:col>
                    <xdr:colOff>0</xdr:colOff>
                    <xdr:row>0</xdr:row>
                    <xdr:rowOff>0</xdr:rowOff>
                  </to>
                </anchor>
              </controlPr>
            </control>
          </mc:Choice>
        </mc:AlternateContent>
        <mc:AlternateContent xmlns:mc="http://schemas.openxmlformats.org/markup-compatibility/2006">
          <mc:Choice Requires="x14">
            <control shapeId="19510" r:id="rId57" name="Button 54">
              <controlPr defaultSize="0" print="0" autoFill="0" autoLine="0" autoPict="0">
                <anchor moveWithCells="1" sizeWithCells="1">
                  <from>
                    <xdr:col>81</xdr:col>
                    <xdr:colOff>0</xdr:colOff>
                    <xdr:row>0</xdr:row>
                    <xdr:rowOff>0</xdr:rowOff>
                  </from>
                  <to>
                    <xdr:col>81</xdr:col>
                    <xdr:colOff>800100</xdr:colOff>
                    <xdr:row>0</xdr:row>
                    <xdr:rowOff>0</xdr:rowOff>
                  </to>
                </anchor>
              </controlPr>
            </control>
          </mc:Choice>
        </mc:AlternateContent>
        <mc:AlternateContent xmlns:mc="http://schemas.openxmlformats.org/markup-compatibility/2006">
          <mc:Choice Requires="x14">
            <control shapeId="19511" r:id="rId58" name="Button 55">
              <controlPr defaultSize="0" print="0" autoFill="0" autoLine="0" autoPict="0">
                <anchor moveWithCells="1" sizeWithCells="1">
                  <from>
                    <xdr:col>82</xdr:col>
                    <xdr:colOff>0</xdr:colOff>
                    <xdr:row>0</xdr:row>
                    <xdr:rowOff>0</xdr:rowOff>
                  </from>
                  <to>
                    <xdr:col>82</xdr:col>
                    <xdr:colOff>800100</xdr:colOff>
                    <xdr:row>0</xdr:row>
                    <xdr:rowOff>0</xdr:rowOff>
                  </to>
                </anchor>
              </controlPr>
            </control>
          </mc:Choice>
        </mc:AlternateContent>
        <mc:AlternateContent xmlns:mc="http://schemas.openxmlformats.org/markup-compatibility/2006">
          <mc:Choice Requires="x14">
            <control shapeId="19512" r:id="rId59" name="Button 56">
              <controlPr defaultSize="0" print="0" autoFill="0" autoLine="0" autoPict="0">
                <anchor moveWithCells="1" sizeWithCells="1">
                  <from>
                    <xdr:col>83</xdr:col>
                    <xdr:colOff>0</xdr:colOff>
                    <xdr:row>0</xdr:row>
                    <xdr:rowOff>0</xdr:rowOff>
                  </from>
                  <to>
                    <xdr:col>84</xdr:col>
                    <xdr:colOff>0</xdr:colOff>
                    <xdr:row>0</xdr:row>
                    <xdr:rowOff>0</xdr:rowOff>
                  </to>
                </anchor>
              </controlPr>
            </control>
          </mc:Choice>
        </mc:AlternateContent>
        <mc:AlternateContent xmlns:mc="http://schemas.openxmlformats.org/markup-compatibility/2006">
          <mc:Choice Requires="x14">
            <control shapeId="19513" r:id="rId60" name="Button 57">
              <controlPr defaultSize="0" print="0" autoFill="0" autoLine="0" autoPict="0">
                <anchor moveWithCells="1" sizeWithCells="1">
                  <from>
                    <xdr:col>84</xdr:col>
                    <xdr:colOff>0</xdr:colOff>
                    <xdr:row>0</xdr:row>
                    <xdr:rowOff>0</xdr:rowOff>
                  </from>
                  <to>
                    <xdr:col>84</xdr:col>
                    <xdr:colOff>800100</xdr:colOff>
                    <xdr:row>0</xdr:row>
                    <xdr:rowOff>0</xdr:rowOff>
                  </to>
                </anchor>
              </controlPr>
            </control>
          </mc:Choice>
        </mc:AlternateContent>
        <mc:AlternateContent xmlns:mc="http://schemas.openxmlformats.org/markup-compatibility/2006">
          <mc:Choice Requires="x14">
            <control shapeId="19514" r:id="rId61" name="Button 58">
              <controlPr defaultSize="0" print="0" autoFill="0" autoLine="0" autoPict="0">
                <anchor moveWithCells="1" sizeWithCells="1">
                  <from>
                    <xdr:col>84</xdr:col>
                    <xdr:colOff>800100</xdr:colOff>
                    <xdr:row>0</xdr:row>
                    <xdr:rowOff>0</xdr:rowOff>
                  </from>
                  <to>
                    <xdr:col>86</xdr:col>
                    <xdr:colOff>0</xdr:colOff>
                    <xdr:row>0</xdr:row>
                    <xdr:rowOff>0</xdr:rowOff>
                  </to>
                </anchor>
              </controlPr>
            </control>
          </mc:Choice>
        </mc:AlternateContent>
        <mc:AlternateContent xmlns:mc="http://schemas.openxmlformats.org/markup-compatibility/2006">
          <mc:Choice Requires="x14">
            <control shapeId="19515" r:id="rId62" name="Button 59">
              <controlPr defaultSize="0" print="0" autoFill="0" autoLine="0" autoPict="0">
                <anchor moveWithCells="1" sizeWithCells="1">
                  <from>
                    <xdr:col>86</xdr:col>
                    <xdr:colOff>0</xdr:colOff>
                    <xdr:row>0</xdr:row>
                    <xdr:rowOff>0</xdr:rowOff>
                  </from>
                  <to>
                    <xdr:col>87</xdr:col>
                    <xdr:colOff>0</xdr:colOff>
                    <xdr:row>0</xdr:row>
                    <xdr:rowOff>0</xdr:rowOff>
                  </to>
                </anchor>
              </controlPr>
            </control>
          </mc:Choice>
        </mc:AlternateContent>
        <mc:AlternateContent xmlns:mc="http://schemas.openxmlformats.org/markup-compatibility/2006">
          <mc:Choice Requires="x14">
            <control shapeId="19516" r:id="rId63" name="Button 60">
              <controlPr defaultSize="0" print="0" autoFill="0" autoLine="0" autoPict="0">
                <anchor moveWithCells="1" sizeWithCells="1">
                  <from>
                    <xdr:col>87</xdr:col>
                    <xdr:colOff>0</xdr:colOff>
                    <xdr:row>0</xdr:row>
                    <xdr:rowOff>0</xdr:rowOff>
                  </from>
                  <to>
                    <xdr:col>87</xdr:col>
                    <xdr:colOff>800100</xdr:colOff>
                    <xdr:row>0</xdr:row>
                    <xdr:rowOff>0</xdr:rowOff>
                  </to>
                </anchor>
              </controlPr>
            </control>
          </mc:Choice>
        </mc:AlternateContent>
        <mc:AlternateContent xmlns:mc="http://schemas.openxmlformats.org/markup-compatibility/2006">
          <mc:Choice Requires="x14">
            <control shapeId="19517" r:id="rId64" name="Button 61">
              <controlPr defaultSize="0" print="0" autoFill="0" autoLine="0" autoPict="0">
                <anchor moveWithCells="1" sizeWithCells="1">
                  <from>
                    <xdr:col>88</xdr:col>
                    <xdr:colOff>0</xdr:colOff>
                    <xdr:row>0</xdr:row>
                    <xdr:rowOff>0</xdr:rowOff>
                  </from>
                  <to>
                    <xdr:col>89</xdr:col>
                    <xdr:colOff>0</xdr:colOff>
                    <xdr:row>0</xdr:row>
                    <xdr:rowOff>0</xdr:rowOff>
                  </to>
                </anchor>
              </controlPr>
            </control>
          </mc:Choice>
        </mc:AlternateContent>
        <mc:AlternateContent xmlns:mc="http://schemas.openxmlformats.org/markup-compatibility/2006">
          <mc:Choice Requires="x14">
            <control shapeId="19518" r:id="rId65" name="Button 62">
              <controlPr defaultSize="0" print="0" autoFill="0" autoLine="0" autoPict="0">
                <anchor moveWithCells="1" sizeWithCells="1">
                  <from>
                    <xdr:col>77</xdr:col>
                    <xdr:colOff>0</xdr:colOff>
                    <xdr:row>0</xdr:row>
                    <xdr:rowOff>0</xdr:rowOff>
                  </from>
                  <to>
                    <xdr:col>78</xdr:col>
                    <xdr:colOff>0</xdr:colOff>
                    <xdr:row>0</xdr:row>
                    <xdr:rowOff>0</xdr:rowOff>
                  </to>
                </anchor>
              </controlPr>
            </control>
          </mc:Choice>
        </mc:AlternateContent>
        <mc:AlternateContent xmlns:mc="http://schemas.openxmlformats.org/markup-compatibility/2006">
          <mc:Choice Requires="x14">
            <control shapeId="19519" r:id="rId66" name="Button 63">
              <controlPr defaultSize="0" print="0" autoFill="0" autoLine="0" autoPict="0">
                <anchor moveWithCells="1" sizeWithCells="1">
                  <from>
                    <xdr:col>78</xdr:col>
                    <xdr:colOff>12700</xdr:colOff>
                    <xdr:row>0</xdr:row>
                    <xdr:rowOff>0</xdr:rowOff>
                  </from>
                  <to>
                    <xdr:col>79</xdr:col>
                    <xdr:colOff>0</xdr:colOff>
                    <xdr:row>0</xdr:row>
                    <xdr:rowOff>0</xdr:rowOff>
                  </to>
                </anchor>
              </controlPr>
            </control>
          </mc:Choice>
        </mc:AlternateContent>
        <mc:AlternateContent xmlns:mc="http://schemas.openxmlformats.org/markup-compatibility/2006">
          <mc:Choice Requires="x14">
            <control shapeId="19520" r:id="rId67" name="Button 64">
              <controlPr defaultSize="0" print="0" autoFill="0" autoLine="0" autoPict="0">
                <anchor moveWithCells="1" sizeWithCells="1">
                  <from>
                    <xdr:col>79</xdr:col>
                    <xdr:colOff>0</xdr:colOff>
                    <xdr:row>0</xdr:row>
                    <xdr:rowOff>0</xdr:rowOff>
                  </from>
                  <to>
                    <xdr:col>79</xdr:col>
                    <xdr:colOff>800100</xdr:colOff>
                    <xdr:row>0</xdr:row>
                    <xdr:rowOff>0</xdr:rowOff>
                  </to>
                </anchor>
              </controlPr>
            </control>
          </mc:Choice>
        </mc:AlternateContent>
        <mc:AlternateContent xmlns:mc="http://schemas.openxmlformats.org/markup-compatibility/2006">
          <mc:Choice Requires="x14">
            <control shapeId="19521" r:id="rId68" name="Button 65">
              <controlPr defaultSize="0" print="0" autoFill="0" autoLine="0" autoPict="0">
                <anchor moveWithCells="1" sizeWithCells="1">
                  <from>
                    <xdr:col>80</xdr:col>
                    <xdr:colOff>0</xdr:colOff>
                    <xdr:row>0</xdr:row>
                    <xdr:rowOff>0</xdr:rowOff>
                  </from>
                  <to>
                    <xdr:col>81</xdr:col>
                    <xdr:colOff>0</xdr:colOff>
                    <xdr:row>0</xdr:row>
                    <xdr:rowOff>0</xdr:rowOff>
                  </to>
                </anchor>
              </controlPr>
            </control>
          </mc:Choice>
        </mc:AlternateContent>
        <mc:AlternateContent xmlns:mc="http://schemas.openxmlformats.org/markup-compatibility/2006">
          <mc:Choice Requires="x14">
            <control shapeId="19522" r:id="rId69" name="Button 66">
              <controlPr defaultSize="0" print="0" autoFill="0" autoLine="0" autoPict="0">
                <anchor moveWithCells="1" sizeWithCells="1">
                  <from>
                    <xdr:col>81</xdr:col>
                    <xdr:colOff>0</xdr:colOff>
                    <xdr:row>0</xdr:row>
                    <xdr:rowOff>0</xdr:rowOff>
                  </from>
                  <to>
                    <xdr:col>81</xdr:col>
                    <xdr:colOff>800100</xdr:colOff>
                    <xdr:row>0</xdr:row>
                    <xdr:rowOff>0</xdr:rowOff>
                  </to>
                </anchor>
              </controlPr>
            </control>
          </mc:Choice>
        </mc:AlternateContent>
        <mc:AlternateContent xmlns:mc="http://schemas.openxmlformats.org/markup-compatibility/2006">
          <mc:Choice Requires="x14">
            <control shapeId="19523" r:id="rId70" name="Button 67">
              <controlPr defaultSize="0" print="0" autoFill="0" autoLine="0" autoPict="0">
                <anchor moveWithCells="1" sizeWithCells="1">
                  <from>
                    <xdr:col>82</xdr:col>
                    <xdr:colOff>0</xdr:colOff>
                    <xdr:row>0</xdr:row>
                    <xdr:rowOff>0</xdr:rowOff>
                  </from>
                  <to>
                    <xdr:col>82</xdr:col>
                    <xdr:colOff>800100</xdr:colOff>
                    <xdr:row>0</xdr:row>
                    <xdr:rowOff>0</xdr:rowOff>
                  </to>
                </anchor>
              </controlPr>
            </control>
          </mc:Choice>
        </mc:AlternateContent>
        <mc:AlternateContent xmlns:mc="http://schemas.openxmlformats.org/markup-compatibility/2006">
          <mc:Choice Requires="x14">
            <control shapeId="19524" r:id="rId71" name="Button 68">
              <controlPr defaultSize="0" print="0" autoFill="0" autoLine="0" autoPict="0">
                <anchor moveWithCells="1" sizeWithCells="1">
                  <from>
                    <xdr:col>83</xdr:col>
                    <xdr:colOff>0</xdr:colOff>
                    <xdr:row>0</xdr:row>
                    <xdr:rowOff>0</xdr:rowOff>
                  </from>
                  <to>
                    <xdr:col>84</xdr:col>
                    <xdr:colOff>0</xdr:colOff>
                    <xdr:row>0</xdr:row>
                    <xdr:rowOff>0</xdr:rowOff>
                  </to>
                </anchor>
              </controlPr>
            </control>
          </mc:Choice>
        </mc:AlternateContent>
        <mc:AlternateContent xmlns:mc="http://schemas.openxmlformats.org/markup-compatibility/2006">
          <mc:Choice Requires="x14">
            <control shapeId="19525" r:id="rId72" name="Button 69">
              <controlPr defaultSize="0" print="0" autoFill="0" autoLine="0" autoPict="0">
                <anchor moveWithCells="1" sizeWithCells="1">
                  <from>
                    <xdr:col>84</xdr:col>
                    <xdr:colOff>0</xdr:colOff>
                    <xdr:row>0</xdr:row>
                    <xdr:rowOff>0</xdr:rowOff>
                  </from>
                  <to>
                    <xdr:col>84</xdr:col>
                    <xdr:colOff>800100</xdr:colOff>
                    <xdr:row>0</xdr:row>
                    <xdr:rowOff>0</xdr:rowOff>
                  </to>
                </anchor>
              </controlPr>
            </control>
          </mc:Choice>
        </mc:AlternateContent>
        <mc:AlternateContent xmlns:mc="http://schemas.openxmlformats.org/markup-compatibility/2006">
          <mc:Choice Requires="x14">
            <control shapeId="19526" r:id="rId73" name="Button 70">
              <controlPr defaultSize="0" print="0" autoFill="0" autoLine="0" autoPict="0">
                <anchor moveWithCells="1" sizeWithCells="1">
                  <from>
                    <xdr:col>84</xdr:col>
                    <xdr:colOff>800100</xdr:colOff>
                    <xdr:row>0</xdr:row>
                    <xdr:rowOff>0</xdr:rowOff>
                  </from>
                  <to>
                    <xdr:col>86</xdr:col>
                    <xdr:colOff>0</xdr:colOff>
                    <xdr:row>0</xdr:row>
                    <xdr:rowOff>0</xdr:rowOff>
                  </to>
                </anchor>
              </controlPr>
            </control>
          </mc:Choice>
        </mc:AlternateContent>
        <mc:AlternateContent xmlns:mc="http://schemas.openxmlformats.org/markup-compatibility/2006">
          <mc:Choice Requires="x14">
            <control shapeId="19527" r:id="rId74" name="Button 71">
              <controlPr defaultSize="0" print="0" autoFill="0" autoLine="0" autoPict="0">
                <anchor moveWithCells="1" sizeWithCells="1">
                  <from>
                    <xdr:col>86</xdr:col>
                    <xdr:colOff>0</xdr:colOff>
                    <xdr:row>0</xdr:row>
                    <xdr:rowOff>0</xdr:rowOff>
                  </from>
                  <to>
                    <xdr:col>87</xdr:col>
                    <xdr:colOff>0</xdr:colOff>
                    <xdr:row>0</xdr:row>
                    <xdr:rowOff>0</xdr:rowOff>
                  </to>
                </anchor>
              </controlPr>
            </control>
          </mc:Choice>
        </mc:AlternateContent>
        <mc:AlternateContent xmlns:mc="http://schemas.openxmlformats.org/markup-compatibility/2006">
          <mc:Choice Requires="x14">
            <control shapeId="19528" r:id="rId75" name="Button 72">
              <controlPr defaultSize="0" print="0" autoFill="0" autoLine="0" autoPict="0">
                <anchor moveWithCells="1" sizeWithCells="1">
                  <from>
                    <xdr:col>87</xdr:col>
                    <xdr:colOff>0</xdr:colOff>
                    <xdr:row>0</xdr:row>
                    <xdr:rowOff>0</xdr:rowOff>
                  </from>
                  <to>
                    <xdr:col>87</xdr:col>
                    <xdr:colOff>800100</xdr:colOff>
                    <xdr:row>0</xdr:row>
                    <xdr:rowOff>0</xdr:rowOff>
                  </to>
                </anchor>
              </controlPr>
            </control>
          </mc:Choice>
        </mc:AlternateContent>
        <mc:AlternateContent xmlns:mc="http://schemas.openxmlformats.org/markup-compatibility/2006">
          <mc:Choice Requires="x14">
            <control shapeId="19529" r:id="rId76" name="Button 73">
              <controlPr defaultSize="0" print="0" autoFill="0" autoLine="0" autoPict="0">
                <anchor moveWithCells="1" sizeWithCells="1">
                  <from>
                    <xdr:col>88</xdr:col>
                    <xdr:colOff>0</xdr:colOff>
                    <xdr:row>0</xdr:row>
                    <xdr:rowOff>0</xdr:rowOff>
                  </from>
                  <to>
                    <xdr:col>89</xdr:col>
                    <xdr:colOff>0</xdr:colOff>
                    <xdr:row>0</xdr:row>
                    <xdr:rowOff>0</xdr:rowOff>
                  </to>
                </anchor>
              </controlPr>
            </control>
          </mc:Choice>
        </mc:AlternateContent>
        <mc:AlternateContent xmlns:mc="http://schemas.openxmlformats.org/markup-compatibility/2006">
          <mc:Choice Requires="x14">
            <control shapeId="19530" r:id="rId77" name="Button 74">
              <controlPr defaultSize="0" print="0" autoFill="0" autoLine="0" autoPict="0">
                <anchor moveWithCells="1" sizeWithCells="1">
                  <from>
                    <xdr:col>89</xdr:col>
                    <xdr:colOff>0</xdr:colOff>
                    <xdr:row>0</xdr:row>
                    <xdr:rowOff>0</xdr:rowOff>
                  </from>
                  <to>
                    <xdr:col>90</xdr:col>
                    <xdr:colOff>0</xdr:colOff>
                    <xdr:row>0</xdr:row>
                    <xdr:rowOff>0</xdr:rowOff>
                  </to>
                </anchor>
              </controlPr>
            </control>
          </mc:Choice>
        </mc:AlternateContent>
        <mc:AlternateContent xmlns:mc="http://schemas.openxmlformats.org/markup-compatibility/2006">
          <mc:Choice Requires="x14">
            <control shapeId="19531" r:id="rId78" name="Button 75">
              <controlPr defaultSize="0" print="0" autoFill="0" autoLine="0" autoPict="0">
                <anchor moveWithCells="1" sizeWithCells="1">
                  <from>
                    <xdr:col>90</xdr:col>
                    <xdr:colOff>12700</xdr:colOff>
                    <xdr:row>0</xdr:row>
                    <xdr:rowOff>0</xdr:rowOff>
                  </from>
                  <to>
                    <xdr:col>91</xdr:col>
                    <xdr:colOff>0</xdr:colOff>
                    <xdr:row>0</xdr:row>
                    <xdr:rowOff>0</xdr:rowOff>
                  </to>
                </anchor>
              </controlPr>
            </control>
          </mc:Choice>
        </mc:AlternateContent>
        <mc:AlternateContent xmlns:mc="http://schemas.openxmlformats.org/markup-compatibility/2006">
          <mc:Choice Requires="x14">
            <control shapeId="19532" r:id="rId79" name="Button 76">
              <controlPr defaultSize="0" print="0" autoFill="0" autoLine="0" autoPict="0">
                <anchor moveWithCells="1" sizeWithCells="1">
                  <from>
                    <xdr:col>91</xdr:col>
                    <xdr:colOff>0</xdr:colOff>
                    <xdr:row>0</xdr:row>
                    <xdr:rowOff>0</xdr:rowOff>
                  </from>
                  <to>
                    <xdr:col>91</xdr:col>
                    <xdr:colOff>800100</xdr:colOff>
                    <xdr:row>0</xdr:row>
                    <xdr:rowOff>0</xdr:rowOff>
                  </to>
                </anchor>
              </controlPr>
            </control>
          </mc:Choice>
        </mc:AlternateContent>
        <mc:AlternateContent xmlns:mc="http://schemas.openxmlformats.org/markup-compatibility/2006">
          <mc:Choice Requires="x14">
            <control shapeId="19533" r:id="rId80" name="Button 77">
              <controlPr defaultSize="0" print="0" autoFill="0" autoLine="0" autoPict="0">
                <anchor moveWithCells="1" sizeWithCells="1">
                  <from>
                    <xdr:col>92</xdr:col>
                    <xdr:colOff>0</xdr:colOff>
                    <xdr:row>0</xdr:row>
                    <xdr:rowOff>0</xdr:rowOff>
                  </from>
                  <to>
                    <xdr:col>93</xdr:col>
                    <xdr:colOff>0</xdr:colOff>
                    <xdr:row>0</xdr:row>
                    <xdr:rowOff>0</xdr:rowOff>
                  </to>
                </anchor>
              </controlPr>
            </control>
          </mc:Choice>
        </mc:AlternateContent>
        <mc:AlternateContent xmlns:mc="http://schemas.openxmlformats.org/markup-compatibility/2006">
          <mc:Choice Requires="x14">
            <control shapeId="19534" r:id="rId81" name="Button 78">
              <controlPr defaultSize="0" print="0" autoFill="0" autoLine="0" autoPict="0">
                <anchor moveWithCells="1" sizeWithCells="1">
                  <from>
                    <xdr:col>93</xdr:col>
                    <xdr:colOff>0</xdr:colOff>
                    <xdr:row>0</xdr:row>
                    <xdr:rowOff>0</xdr:rowOff>
                  </from>
                  <to>
                    <xdr:col>93</xdr:col>
                    <xdr:colOff>800100</xdr:colOff>
                    <xdr:row>0</xdr:row>
                    <xdr:rowOff>0</xdr:rowOff>
                  </to>
                </anchor>
              </controlPr>
            </control>
          </mc:Choice>
        </mc:AlternateContent>
        <mc:AlternateContent xmlns:mc="http://schemas.openxmlformats.org/markup-compatibility/2006">
          <mc:Choice Requires="x14">
            <control shapeId="19535" r:id="rId82" name="Button 79">
              <controlPr defaultSize="0" print="0" autoFill="0" autoLine="0" autoPict="0">
                <anchor moveWithCells="1" sizeWithCells="1">
                  <from>
                    <xdr:col>94</xdr:col>
                    <xdr:colOff>0</xdr:colOff>
                    <xdr:row>0</xdr:row>
                    <xdr:rowOff>0</xdr:rowOff>
                  </from>
                  <to>
                    <xdr:col>94</xdr:col>
                    <xdr:colOff>800100</xdr:colOff>
                    <xdr:row>0</xdr:row>
                    <xdr:rowOff>0</xdr:rowOff>
                  </to>
                </anchor>
              </controlPr>
            </control>
          </mc:Choice>
        </mc:AlternateContent>
        <mc:AlternateContent xmlns:mc="http://schemas.openxmlformats.org/markup-compatibility/2006">
          <mc:Choice Requires="x14">
            <control shapeId="19536" r:id="rId83" name="Button 80">
              <controlPr defaultSize="0" print="0" autoFill="0" autoLine="0" autoPict="0">
                <anchor moveWithCells="1" sizeWithCells="1">
                  <from>
                    <xdr:col>95</xdr:col>
                    <xdr:colOff>0</xdr:colOff>
                    <xdr:row>0</xdr:row>
                    <xdr:rowOff>0</xdr:rowOff>
                  </from>
                  <to>
                    <xdr:col>96</xdr:col>
                    <xdr:colOff>0</xdr:colOff>
                    <xdr:row>0</xdr:row>
                    <xdr:rowOff>0</xdr:rowOff>
                  </to>
                </anchor>
              </controlPr>
            </control>
          </mc:Choice>
        </mc:AlternateContent>
        <mc:AlternateContent xmlns:mc="http://schemas.openxmlformats.org/markup-compatibility/2006">
          <mc:Choice Requires="x14">
            <control shapeId="19537" r:id="rId84" name="Button 81">
              <controlPr defaultSize="0" print="0" autoFill="0" autoLine="0" autoPict="0">
                <anchor moveWithCells="1" sizeWithCells="1">
                  <from>
                    <xdr:col>96</xdr:col>
                    <xdr:colOff>0</xdr:colOff>
                    <xdr:row>0</xdr:row>
                    <xdr:rowOff>0</xdr:rowOff>
                  </from>
                  <to>
                    <xdr:col>96</xdr:col>
                    <xdr:colOff>800100</xdr:colOff>
                    <xdr:row>0</xdr:row>
                    <xdr:rowOff>0</xdr:rowOff>
                  </to>
                </anchor>
              </controlPr>
            </control>
          </mc:Choice>
        </mc:AlternateContent>
        <mc:AlternateContent xmlns:mc="http://schemas.openxmlformats.org/markup-compatibility/2006">
          <mc:Choice Requires="x14">
            <control shapeId="19538" r:id="rId85" name="Button 82">
              <controlPr defaultSize="0" print="0" autoFill="0" autoLine="0" autoPict="0">
                <anchor moveWithCells="1" sizeWithCells="1">
                  <from>
                    <xdr:col>96</xdr:col>
                    <xdr:colOff>800100</xdr:colOff>
                    <xdr:row>0</xdr:row>
                    <xdr:rowOff>0</xdr:rowOff>
                  </from>
                  <to>
                    <xdr:col>98</xdr:col>
                    <xdr:colOff>0</xdr:colOff>
                    <xdr:row>0</xdr:row>
                    <xdr:rowOff>0</xdr:rowOff>
                  </to>
                </anchor>
              </controlPr>
            </control>
          </mc:Choice>
        </mc:AlternateContent>
        <mc:AlternateContent xmlns:mc="http://schemas.openxmlformats.org/markup-compatibility/2006">
          <mc:Choice Requires="x14">
            <control shapeId="19539" r:id="rId86" name="Button 83">
              <controlPr defaultSize="0" print="0" autoFill="0" autoLine="0" autoPict="0">
                <anchor moveWithCells="1" sizeWithCells="1">
                  <from>
                    <xdr:col>98</xdr:col>
                    <xdr:colOff>0</xdr:colOff>
                    <xdr:row>0</xdr:row>
                    <xdr:rowOff>0</xdr:rowOff>
                  </from>
                  <to>
                    <xdr:col>99</xdr:col>
                    <xdr:colOff>0</xdr:colOff>
                    <xdr:row>0</xdr:row>
                    <xdr:rowOff>0</xdr:rowOff>
                  </to>
                </anchor>
              </controlPr>
            </control>
          </mc:Choice>
        </mc:AlternateContent>
        <mc:AlternateContent xmlns:mc="http://schemas.openxmlformats.org/markup-compatibility/2006">
          <mc:Choice Requires="x14">
            <control shapeId="19540" r:id="rId87" name="Button 84">
              <controlPr defaultSize="0" print="0" autoFill="0" autoLine="0" autoPict="0">
                <anchor moveWithCells="1" sizeWithCells="1">
                  <from>
                    <xdr:col>99</xdr:col>
                    <xdr:colOff>0</xdr:colOff>
                    <xdr:row>0</xdr:row>
                    <xdr:rowOff>0</xdr:rowOff>
                  </from>
                  <to>
                    <xdr:col>99</xdr:col>
                    <xdr:colOff>800100</xdr:colOff>
                    <xdr:row>0</xdr:row>
                    <xdr:rowOff>0</xdr:rowOff>
                  </to>
                </anchor>
              </controlPr>
            </control>
          </mc:Choice>
        </mc:AlternateContent>
        <mc:AlternateContent xmlns:mc="http://schemas.openxmlformats.org/markup-compatibility/2006">
          <mc:Choice Requires="x14">
            <control shapeId="19541" r:id="rId88" name="Button 85">
              <controlPr defaultSize="0" print="0" autoFill="0" autoLine="0" autoPict="0">
                <anchor moveWithCells="1" sizeWithCells="1">
                  <from>
                    <xdr:col>100</xdr:col>
                    <xdr:colOff>0</xdr:colOff>
                    <xdr:row>0</xdr:row>
                    <xdr:rowOff>0</xdr:rowOff>
                  </from>
                  <to>
                    <xdr:col>101</xdr:col>
                    <xdr:colOff>0</xdr:colOff>
                    <xdr:row>0</xdr:row>
                    <xdr:rowOff>0</xdr:rowOff>
                  </to>
                </anchor>
              </controlPr>
            </control>
          </mc:Choice>
        </mc:AlternateContent>
        <mc:AlternateContent xmlns:mc="http://schemas.openxmlformats.org/markup-compatibility/2006">
          <mc:Choice Requires="x14">
            <control shapeId="19542" r:id="rId89" name="Button 86">
              <controlPr defaultSize="0" print="0" autoFill="0" autoLine="0" autoPict="0">
                <anchor moveWithCells="1" sizeWithCells="1">
                  <from>
                    <xdr:col>89</xdr:col>
                    <xdr:colOff>0</xdr:colOff>
                    <xdr:row>0</xdr:row>
                    <xdr:rowOff>0</xdr:rowOff>
                  </from>
                  <to>
                    <xdr:col>90</xdr:col>
                    <xdr:colOff>0</xdr:colOff>
                    <xdr:row>0</xdr:row>
                    <xdr:rowOff>0</xdr:rowOff>
                  </to>
                </anchor>
              </controlPr>
            </control>
          </mc:Choice>
        </mc:AlternateContent>
        <mc:AlternateContent xmlns:mc="http://schemas.openxmlformats.org/markup-compatibility/2006">
          <mc:Choice Requires="x14">
            <control shapeId="19543" r:id="rId90" name="Button 87">
              <controlPr defaultSize="0" print="0" autoFill="0" autoLine="0" autoPict="0">
                <anchor moveWithCells="1" sizeWithCells="1">
                  <from>
                    <xdr:col>90</xdr:col>
                    <xdr:colOff>12700</xdr:colOff>
                    <xdr:row>0</xdr:row>
                    <xdr:rowOff>0</xdr:rowOff>
                  </from>
                  <to>
                    <xdr:col>91</xdr:col>
                    <xdr:colOff>0</xdr:colOff>
                    <xdr:row>0</xdr:row>
                    <xdr:rowOff>0</xdr:rowOff>
                  </to>
                </anchor>
              </controlPr>
            </control>
          </mc:Choice>
        </mc:AlternateContent>
        <mc:AlternateContent xmlns:mc="http://schemas.openxmlformats.org/markup-compatibility/2006">
          <mc:Choice Requires="x14">
            <control shapeId="19544" r:id="rId91" name="Button 88">
              <controlPr defaultSize="0" print="0" autoFill="0" autoLine="0" autoPict="0">
                <anchor moveWithCells="1" sizeWithCells="1">
                  <from>
                    <xdr:col>91</xdr:col>
                    <xdr:colOff>0</xdr:colOff>
                    <xdr:row>0</xdr:row>
                    <xdr:rowOff>0</xdr:rowOff>
                  </from>
                  <to>
                    <xdr:col>91</xdr:col>
                    <xdr:colOff>800100</xdr:colOff>
                    <xdr:row>0</xdr:row>
                    <xdr:rowOff>0</xdr:rowOff>
                  </to>
                </anchor>
              </controlPr>
            </control>
          </mc:Choice>
        </mc:AlternateContent>
        <mc:AlternateContent xmlns:mc="http://schemas.openxmlformats.org/markup-compatibility/2006">
          <mc:Choice Requires="x14">
            <control shapeId="19545" r:id="rId92" name="Button 89">
              <controlPr defaultSize="0" print="0" autoFill="0" autoLine="0" autoPict="0">
                <anchor moveWithCells="1" sizeWithCells="1">
                  <from>
                    <xdr:col>92</xdr:col>
                    <xdr:colOff>0</xdr:colOff>
                    <xdr:row>0</xdr:row>
                    <xdr:rowOff>0</xdr:rowOff>
                  </from>
                  <to>
                    <xdr:col>93</xdr:col>
                    <xdr:colOff>0</xdr:colOff>
                    <xdr:row>0</xdr:row>
                    <xdr:rowOff>0</xdr:rowOff>
                  </to>
                </anchor>
              </controlPr>
            </control>
          </mc:Choice>
        </mc:AlternateContent>
        <mc:AlternateContent xmlns:mc="http://schemas.openxmlformats.org/markup-compatibility/2006">
          <mc:Choice Requires="x14">
            <control shapeId="19546" r:id="rId93" name="Button 90">
              <controlPr defaultSize="0" print="0" autoFill="0" autoLine="0" autoPict="0">
                <anchor moveWithCells="1" sizeWithCells="1">
                  <from>
                    <xdr:col>93</xdr:col>
                    <xdr:colOff>0</xdr:colOff>
                    <xdr:row>0</xdr:row>
                    <xdr:rowOff>0</xdr:rowOff>
                  </from>
                  <to>
                    <xdr:col>93</xdr:col>
                    <xdr:colOff>800100</xdr:colOff>
                    <xdr:row>0</xdr:row>
                    <xdr:rowOff>0</xdr:rowOff>
                  </to>
                </anchor>
              </controlPr>
            </control>
          </mc:Choice>
        </mc:AlternateContent>
        <mc:AlternateContent xmlns:mc="http://schemas.openxmlformats.org/markup-compatibility/2006">
          <mc:Choice Requires="x14">
            <control shapeId="19547" r:id="rId94" name="Button 91">
              <controlPr defaultSize="0" print="0" autoFill="0" autoLine="0" autoPict="0">
                <anchor moveWithCells="1" sizeWithCells="1">
                  <from>
                    <xdr:col>94</xdr:col>
                    <xdr:colOff>0</xdr:colOff>
                    <xdr:row>0</xdr:row>
                    <xdr:rowOff>0</xdr:rowOff>
                  </from>
                  <to>
                    <xdr:col>94</xdr:col>
                    <xdr:colOff>800100</xdr:colOff>
                    <xdr:row>0</xdr:row>
                    <xdr:rowOff>0</xdr:rowOff>
                  </to>
                </anchor>
              </controlPr>
            </control>
          </mc:Choice>
        </mc:AlternateContent>
        <mc:AlternateContent xmlns:mc="http://schemas.openxmlformats.org/markup-compatibility/2006">
          <mc:Choice Requires="x14">
            <control shapeId="19548" r:id="rId95" name="Button 92">
              <controlPr defaultSize="0" print="0" autoFill="0" autoLine="0" autoPict="0">
                <anchor moveWithCells="1" sizeWithCells="1">
                  <from>
                    <xdr:col>95</xdr:col>
                    <xdr:colOff>0</xdr:colOff>
                    <xdr:row>0</xdr:row>
                    <xdr:rowOff>0</xdr:rowOff>
                  </from>
                  <to>
                    <xdr:col>96</xdr:col>
                    <xdr:colOff>0</xdr:colOff>
                    <xdr:row>0</xdr:row>
                    <xdr:rowOff>0</xdr:rowOff>
                  </to>
                </anchor>
              </controlPr>
            </control>
          </mc:Choice>
        </mc:AlternateContent>
        <mc:AlternateContent xmlns:mc="http://schemas.openxmlformats.org/markup-compatibility/2006">
          <mc:Choice Requires="x14">
            <control shapeId="19549" r:id="rId96" name="Button 93">
              <controlPr defaultSize="0" print="0" autoFill="0" autoLine="0" autoPict="0">
                <anchor moveWithCells="1" sizeWithCells="1">
                  <from>
                    <xdr:col>96</xdr:col>
                    <xdr:colOff>0</xdr:colOff>
                    <xdr:row>0</xdr:row>
                    <xdr:rowOff>0</xdr:rowOff>
                  </from>
                  <to>
                    <xdr:col>96</xdr:col>
                    <xdr:colOff>800100</xdr:colOff>
                    <xdr:row>0</xdr:row>
                    <xdr:rowOff>0</xdr:rowOff>
                  </to>
                </anchor>
              </controlPr>
            </control>
          </mc:Choice>
        </mc:AlternateContent>
        <mc:AlternateContent xmlns:mc="http://schemas.openxmlformats.org/markup-compatibility/2006">
          <mc:Choice Requires="x14">
            <control shapeId="19550" r:id="rId97" name="Button 94">
              <controlPr defaultSize="0" print="0" autoFill="0" autoLine="0" autoPict="0">
                <anchor moveWithCells="1" sizeWithCells="1">
                  <from>
                    <xdr:col>96</xdr:col>
                    <xdr:colOff>800100</xdr:colOff>
                    <xdr:row>0</xdr:row>
                    <xdr:rowOff>0</xdr:rowOff>
                  </from>
                  <to>
                    <xdr:col>98</xdr:col>
                    <xdr:colOff>0</xdr:colOff>
                    <xdr:row>0</xdr:row>
                    <xdr:rowOff>0</xdr:rowOff>
                  </to>
                </anchor>
              </controlPr>
            </control>
          </mc:Choice>
        </mc:AlternateContent>
        <mc:AlternateContent xmlns:mc="http://schemas.openxmlformats.org/markup-compatibility/2006">
          <mc:Choice Requires="x14">
            <control shapeId="19551" r:id="rId98" name="Button 95">
              <controlPr defaultSize="0" print="0" autoFill="0" autoLine="0" autoPict="0">
                <anchor moveWithCells="1" sizeWithCells="1">
                  <from>
                    <xdr:col>98</xdr:col>
                    <xdr:colOff>0</xdr:colOff>
                    <xdr:row>0</xdr:row>
                    <xdr:rowOff>0</xdr:rowOff>
                  </from>
                  <to>
                    <xdr:col>99</xdr:col>
                    <xdr:colOff>0</xdr:colOff>
                    <xdr:row>0</xdr:row>
                    <xdr:rowOff>0</xdr:rowOff>
                  </to>
                </anchor>
              </controlPr>
            </control>
          </mc:Choice>
        </mc:AlternateContent>
        <mc:AlternateContent xmlns:mc="http://schemas.openxmlformats.org/markup-compatibility/2006">
          <mc:Choice Requires="x14">
            <control shapeId="19552" r:id="rId99" name="Button 96">
              <controlPr defaultSize="0" print="0" autoFill="0" autoLine="0" autoPict="0">
                <anchor moveWithCells="1" sizeWithCells="1">
                  <from>
                    <xdr:col>99</xdr:col>
                    <xdr:colOff>0</xdr:colOff>
                    <xdr:row>0</xdr:row>
                    <xdr:rowOff>0</xdr:rowOff>
                  </from>
                  <to>
                    <xdr:col>99</xdr:col>
                    <xdr:colOff>800100</xdr:colOff>
                    <xdr:row>0</xdr:row>
                    <xdr:rowOff>0</xdr:rowOff>
                  </to>
                </anchor>
              </controlPr>
            </control>
          </mc:Choice>
        </mc:AlternateContent>
        <mc:AlternateContent xmlns:mc="http://schemas.openxmlformats.org/markup-compatibility/2006">
          <mc:Choice Requires="x14">
            <control shapeId="19553" r:id="rId100" name="Button 97">
              <controlPr defaultSize="0" print="0" autoFill="0" autoLine="0" autoPict="0">
                <anchor moveWithCells="1" sizeWithCells="1">
                  <from>
                    <xdr:col>100</xdr:col>
                    <xdr:colOff>0</xdr:colOff>
                    <xdr:row>0</xdr:row>
                    <xdr:rowOff>0</xdr:rowOff>
                  </from>
                  <to>
                    <xdr:col>101</xdr:col>
                    <xdr:colOff>0</xdr:colOff>
                    <xdr:row>0</xdr:row>
                    <xdr:rowOff>0</xdr:rowOff>
                  </to>
                </anchor>
              </controlPr>
            </control>
          </mc:Choice>
        </mc:AlternateContent>
        <mc:AlternateContent xmlns:mc="http://schemas.openxmlformats.org/markup-compatibility/2006">
          <mc:Choice Requires="x14">
            <control shapeId="19554" r:id="rId101" name="Button 98">
              <controlPr defaultSize="0" print="0" autoFill="0" autoLine="0" autoPict="0">
                <anchor moveWithCells="1" sizeWithCells="1">
                  <from>
                    <xdr:col>101</xdr:col>
                    <xdr:colOff>0</xdr:colOff>
                    <xdr:row>0</xdr:row>
                    <xdr:rowOff>0</xdr:rowOff>
                  </from>
                  <to>
                    <xdr:col>102</xdr:col>
                    <xdr:colOff>0</xdr:colOff>
                    <xdr:row>0</xdr:row>
                    <xdr:rowOff>0</xdr:rowOff>
                  </to>
                </anchor>
              </controlPr>
            </control>
          </mc:Choice>
        </mc:AlternateContent>
        <mc:AlternateContent xmlns:mc="http://schemas.openxmlformats.org/markup-compatibility/2006">
          <mc:Choice Requires="x14">
            <control shapeId="19555" r:id="rId102" name="Button 99">
              <controlPr defaultSize="0" print="0" autoFill="0" autoLine="0" autoPict="0">
                <anchor moveWithCells="1" sizeWithCells="1">
                  <from>
                    <xdr:col>102</xdr:col>
                    <xdr:colOff>12700</xdr:colOff>
                    <xdr:row>0</xdr:row>
                    <xdr:rowOff>0</xdr:rowOff>
                  </from>
                  <to>
                    <xdr:col>103</xdr:col>
                    <xdr:colOff>0</xdr:colOff>
                    <xdr:row>0</xdr:row>
                    <xdr:rowOff>0</xdr:rowOff>
                  </to>
                </anchor>
              </controlPr>
            </control>
          </mc:Choice>
        </mc:AlternateContent>
        <mc:AlternateContent xmlns:mc="http://schemas.openxmlformats.org/markup-compatibility/2006">
          <mc:Choice Requires="x14">
            <control shapeId="19556" r:id="rId103" name="Button 100">
              <controlPr defaultSize="0" print="0" autoFill="0" autoLine="0" autoPict="0">
                <anchor moveWithCells="1" sizeWithCells="1">
                  <from>
                    <xdr:col>103</xdr:col>
                    <xdr:colOff>0</xdr:colOff>
                    <xdr:row>0</xdr:row>
                    <xdr:rowOff>0</xdr:rowOff>
                  </from>
                  <to>
                    <xdr:col>103</xdr:col>
                    <xdr:colOff>800100</xdr:colOff>
                    <xdr:row>0</xdr:row>
                    <xdr:rowOff>0</xdr:rowOff>
                  </to>
                </anchor>
              </controlPr>
            </control>
          </mc:Choice>
        </mc:AlternateContent>
        <mc:AlternateContent xmlns:mc="http://schemas.openxmlformats.org/markup-compatibility/2006">
          <mc:Choice Requires="x14">
            <control shapeId="19557" r:id="rId104" name="Button 101">
              <controlPr defaultSize="0" print="0" autoFill="0" autoLine="0" autoPict="0">
                <anchor moveWithCells="1" sizeWithCells="1">
                  <from>
                    <xdr:col>104</xdr:col>
                    <xdr:colOff>0</xdr:colOff>
                    <xdr:row>0</xdr:row>
                    <xdr:rowOff>0</xdr:rowOff>
                  </from>
                  <to>
                    <xdr:col>105</xdr:col>
                    <xdr:colOff>0</xdr:colOff>
                    <xdr:row>0</xdr:row>
                    <xdr:rowOff>0</xdr:rowOff>
                  </to>
                </anchor>
              </controlPr>
            </control>
          </mc:Choice>
        </mc:AlternateContent>
        <mc:AlternateContent xmlns:mc="http://schemas.openxmlformats.org/markup-compatibility/2006">
          <mc:Choice Requires="x14">
            <control shapeId="19558" r:id="rId105" name="Button 102">
              <controlPr defaultSize="0" print="0" autoFill="0" autoLine="0" autoPict="0">
                <anchor moveWithCells="1" sizeWithCells="1">
                  <from>
                    <xdr:col>105</xdr:col>
                    <xdr:colOff>0</xdr:colOff>
                    <xdr:row>0</xdr:row>
                    <xdr:rowOff>0</xdr:rowOff>
                  </from>
                  <to>
                    <xdr:col>105</xdr:col>
                    <xdr:colOff>800100</xdr:colOff>
                    <xdr:row>0</xdr:row>
                    <xdr:rowOff>0</xdr:rowOff>
                  </to>
                </anchor>
              </controlPr>
            </control>
          </mc:Choice>
        </mc:AlternateContent>
        <mc:AlternateContent xmlns:mc="http://schemas.openxmlformats.org/markup-compatibility/2006">
          <mc:Choice Requires="x14">
            <control shapeId="19559" r:id="rId106" name="Button 103">
              <controlPr defaultSize="0" print="0" autoFill="0" autoLine="0" autoPict="0">
                <anchor moveWithCells="1" sizeWithCells="1">
                  <from>
                    <xdr:col>106</xdr:col>
                    <xdr:colOff>0</xdr:colOff>
                    <xdr:row>0</xdr:row>
                    <xdr:rowOff>0</xdr:rowOff>
                  </from>
                  <to>
                    <xdr:col>106</xdr:col>
                    <xdr:colOff>800100</xdr:colOff>
                    <xdr:row>0</xdr:row>
                    <xdr:rowOff>0</xdr:rowOff>
                  </to>
                </anchor>
              </controlPr>
            </control>
          </mc:Choice>
        </mc:AlternateContent>
        <mc:AlternateContent xmlns:mc="http://schemas.openxmlformats.org/markup-compatibility/2006">
          <mc:Choice Requires="x14">
            <control shapeId="19560" r:id="rId107" name="Button 104">
              <controlPr defaultSize="0" print="0" autoFill="0" autoLine="0" autoPict="0">
                <anchor moveWithCells="1" sizeWithCells="1">
                  <from>
                    <xdr:col>107</xdr:col>
                    <xdr:colOff>0</xdr:colOff>
                    <xdr:row>0</xdr:row>
                    <xdr:rowOff>0</xdr:rowOff>
                  </from>
                  <to>
                    <xdr:col>108</xdr:col>
                    <xdr:colOff>0</xdr:colOff>
                    <xdr:row>0</xdr:row>
                    <xdr:rowOff>0</xdr:rowOff>
                  </to>
                </anchor>
              </controlPr>
            </control>
          </mc:Choice>
        </mc:AlternateContent>
        <mc:AlternateContent xmlns:mc="http://schemas.openxmlformats.org/markup-compatibility/2006">
          <mc:Choice Requires="x14">
            <control shapeId="19561" r:id="rId108" name="Button 105">
              <controlPr defaultSize="0" print="0" autoFill="0" autoLine="0" autoPict="0">
                <anchor moveWithCells="1" sizeWithCells="1">
                  <from>
                    <xdr:col>108</xdr:col>
                    <xdr:colOff>0</xdr:colOff>
                    <xdr:row>0</xdr:row>
                    <xdr:rowOff>0</xdr:rowOff>
                  </from>
                  <to>
                    <xdr:col>108</xdr:col>
                    <xdr:colOff>800100</xdr:colOff>
                    <xdr:row>0</xdr:row>
                    <xdr:rowOff>0</xdr:rowOff>
                  </to>
                </anchor>
              </controlPr>
            </control>
          </mc:Choice>
        </mc:AlternateContent>
        <mc:AlternateContent xmlns:mc="http://schemas.openxmlformats.org/markup-compatibility/2006">
          <mc:Choice Requires="x14">
            <control shapeId="19562" r:id="rId109" name="Button 106">
              <controlPr defaultSize="0" print="0" autoFill="0" autoLine="0" autoPict="0">
                <anchor moveWithCells="1" sizeWithCells="1">
                  <from>
                    <xdr:col>108</xdr:col>
                    <xdr:colOff>800100</xdr:colOff>
                    <xdr:row>0</xdr:row>
                    <xdr:rowOff>0</xdr:rowOff>
                  </from>
                  <to>
                    <xdr:col>110</xdr:col>
                    <xdr:colOff>0</xdr:colOff>
                    <xdr:row>0</xdr:row>
                    <xdr:rowOff>0</xdr:rowOff>
                  </to>
                </anchor>
              </controlPr>
            </control>
          </mc:Choice>
        </mc:AlternateContent>
        <mc:AlternateContent xmlns:mc="http://schemas.openxmlformats.org/markup-compatibility/2006">
          <mc:Choice Requires="x14">
            <control shapeId="19563" r:id="rId110" name="Button 107">
              <controlPr defaultSize="0" print="0" autoFill="0" autoLine="0" autoPict="0">
                <anchor moveWithCells="1" sizeWithCells="1">
                  <from>
                    <xdr:col>110</xdr:col>
                    <xdr:colOff>0</xdr:colOff>
                    <xdr:row>0</xdr:row>
                    <xdr:rowOff>0</xdr:rowOff>
                  </from>
                  <to>
                    <xdr:col>111</xdr:col>
                    <xdr:colOff>0</xdr:colOff>
                    <xdr:row>0</xdr:row>
                    <xdr:rowOff>0</xdr:rowOff>
                  </to>
                </anchor>
              </controlPr>
            </control>
          </mc:Choice>
        </mc:AlternateContent>
        <mc:AlternateContent xmlns:mc="http://schemas.openxmlformats.org/markup-compatibility/2006">
          <mc:Choice Requires="x14">
            <control shapeId="19564" r:id="rId111" name="Button 108">
              <controlPr defaultSize="0" print="0" autoFill="0" autoLine="0" autoPict="0">
                <anchor moveWithCells="1" sizeWithCells="1">
                  <from>
                    <xdr:col>111</xdr:col>
                    <xdr:colOff>0</xdr:colOff>
                    <xdr:row>0</xdr:row>
                    <xdr:rowOff>0</xdr:rowOff>
                  </from>
                  <to>
                    <xdr:col>111</xdr:col>
                    <xdr:colOff>800100</xdr:colOff>
                    <xdr:row>0</xdr:row>
                    <xdr:rowOff>0</xdr:rowOff>
                  </to>
                </anchor>
              </controlPr>
            </control>
          </mc:Choice>
        </mc:AlternateContent>
        <mc:AlternateContent xmlns:mc="http://schemas.openxmlformats.org/markup-compatibility/2006">
          <mc:Choice Requires="x14">
            <control shapeId="19565" r:id="rId112" name="Button 109">
              <controlPr defaultSize="0" print="0" autoFill="0" autoLine="0" autoPict="0">
                <anchor moveWithCells="1" sizeWithCells="1">
                  <from>
                    <xdr:col>112</xdr:col>
                    <xdr:colOff>0</xdr:colOff>
                    <xdr:row>0</xdr:row>
                    <xdr:rowOff>0</xdr:rowOff>
                  </from>
                  <to>
                    <xdr:col>113</xdr:col>
                    <xdr:colOff>0</xdr:colOff>
                    <xdr:row>0</xdr:row>
                    <xdr:rowOff>0</xdr:rowOff>
                  </to>
                </anchor>
              </controlPr>
            </control>
          </mc:Choice>
        </mc:AlternateContent>
        <mc:AlternateContent xmlns:mc="http://schemas.openxmlformats.org/markup-compatibility/2006">
          <mc:Choice Requires="x14">
            <control shapeId="19566" r:id="rId113" name="Button 110">
              <controlPr defaultSize="0" print="0" autoFill="0" autoLine="0" autoPict="0">
                <anchor moveWithCells="1" sizeWithCells="1">
                  <from>
                    <xdr:col>101</xdr:col>
                    <xdr:colOff>0</xdr:colOff>
                    <xdr:row>0</xdr:row>
                    <xdr:rowOff>0</xdr:rowOff>
                  </from>
                  <to>
                    <xdr:col>102</xdr:col>
                    <xdr:colOff>0</xdr:colOff>
                    <xdr:row>0</xdr:row>
                    <xdr:rowOff>0</xdr:rowOff>
                  </to>
                </anchor>
              </controlPr>
            </control>
          </mc:Choice>
        </mc:AlternateContent>
        <mc:AlternateContent xmlns:mc="http://schemas.openxmlformats.org/markup-compatibility/2006">
          <mc:Choice Requires="x14">
            <control shapeId="19567" r:id="rId114" name="Button 111">
              <controlPr defaultSize="0" print="0" autoFill="0" autoLine="0" autoPict="0">
                <anchor moveWithCells="1" sizeWithCells="1">
                  <from>
                    <xdr:col>102</xdr:col>
                    <xdr:colOff>12700</xdr:colOff>
                    <xdr:row>0</xdr:row>
                    <xdr:rowOff>0</xdr:rowOff>
                  </from>
                  <to>
                    <xdr:col>103</xdr:col>
                    <xdr:colOff>0</xdr:colOff>
                    <xdr:row>0</xdr:row>
                    <xdr:rowOff>0</xdr:rowOff>
                  </to>
                </anchor>
              </controlPr>
            </control>
          </mc:Choice>
        </mc:AlternateContent>
        <mc:AlternateContent xmlns:mc="http://schemas.openxmlformats.org/markup-compatibility/2006">
          <mc:Choice Requires="x14">
            <control shapeId="19568" r:id="rId115" name="Button 112">
              <controlPr defaultSize="0" print="0" autoFill="0" autoLine="0" autoPict="0">
                <anchor moveWithCells="1" sizeWithCells="1">
                  <from>
                    <xdr:col>103</xdr:col>
                    <xdr:colOff>0</xdr:colOff>
                    <xdr:row>0</xdr:row>
                    <xdr:rowOff>0</xdr:rowOff>
                  </from>
                  <to>
                    <xdr:col>103</xdr:col>
                    <xdr:colOff>800100</xdr:colOff>
                    <xdr:row>0</xdr:row>
                    <xdr:rowOff>0</xdr:rowOff>
                  </to>
                </anchor>
              </controlPr>
            </control>
          </mc:Choice>
        </mc:AlternateContent>
        <mc:AlternateContent xmlns:mc="http://schemas.openxmlformats.org/markup-compatibility/2006">
          <mc:Choice Requires="x14">
            <control shapeId="19569" r:id="rId116" name="Button 113">
              <controlPr defaultSize="0" print="0" autoFill="0" autoLine="0" autoPict="0">
                <anchor moveWithCells="1" sizeWithCells="1">
                  <from>
                    <xdr:col>104</xdr:col>
                    <xdr:colOff>0</xdr:colOff>
                    <xdr:row>0</xdr:row>
                    <xdr:rowOff>0</xdr:rowOff>
                  </from>
                  <to>
                    <xdr:col>105</xdr:col>
                    <xdr:colOff>0</xdr:colOff>
                    <xdr:row>0</xdr:row>
                    <xdr:rowOff>0</xdr:rowOff>
                  </to>
                </anchor>
              </controlPr>
            </control>
          </mc:Choice>
        </mc:AlternateContent>
        <mc:AlternateContent xmlns:mc="http://schemas.openxmlformats.org/markup-compatibility/2006">
          <mc:Choice Requires="x14">
            <control shapeId="19570" r:id="rId117" name="Button 114">
              <controlPr defaultSize="0" print="0" autoFill="0" autoLine="0" autoPict="0">
                <anchor moveWithCells="1" sizeWithCells="1">
                  <from>
                    <xdr:col>105</xdr:col>
                    <xdr:colOff>0</xdr:colOff>
                    <xdr:row>0</xdr:row>
                    <xdr:rowOff>0</xdr:rowOff>
                  </from>
                  <to>
                    <xdr:col>105</xdr:col>
                    <xdr:colOff>800100</xdr:colOff>
                    <xdr:row>0</xdr:row>
                    <xdr:rowOff>0</xdr:rowOff>
                  </to>
                </anchor>
              </controlPr>
            </control>
          </mc:Choice>
        </mc:AlternateContent>
        <mc:AlternateContent xmlns:mc="http://schemas.openxmlformats.org/markup-compatibility/2006">
          <mc:Choice Requires="x14">
            <control shapeId="19571" r:id="rId118" name="Button 115">
              <controlPr defaultSize="0" print="0" autoFill="0" autoLine="0" autoPict="0">
                <anchor moveWithCells="1" sizeWithCells="1">
                  <from>
                    <xdr:col>106</xdr:col>
                    <xdr:colOff>0</xdr:colOff>
                    <xdr:row>0</xdr:row>
                    <xdr:rowOff>0</xdr:rowOff>
                  </from>
                  <to>
                    <xdr:col>106</xdr:col>
                    <xdr:colOff>800100</xdr:colOff>
                    <xdr:row>0</xdr:row>
                    <xdr:rowOff>0</xdr:rowOff>
                  </to>
                </anchor>
              </controlPr>
            </control>
          </mc:Choice>
        </mc:AlternateContent>
        <mc:AlternateContent xmlns:mc="http://schemas.openxmlformats.org/markup-compatibility/2006">
          <mc:Choice Requires="x14">
            <control shapeId="19572" r:id="rId119" name="Button 116">
              <controlPr defaultSize="0" print="0" autoFill="0" autoLine="0" autoPict="0">
                <anchor moveWithCells="1" sizeWithCells="1">
                  <from>
                    <xdr:col>107</xdr:col>
                    <xdr:colOff>0</xdr:colOff>
                    <xdr:row>0</xdr:row>
                    <xdr:rowOff>0</xdr:rowOff>
                  </from>
                  <to>
                    <xdr:col>108</xdr:col>
                    <xdr:colOff>0</xdr:colOff>
                    <xdr:row>0</xdr:row>
                    <xdr:rowOff>0</xdr:rowOff>
                  </to>
                </anchor>
              </controlPr>
            </control>
          </mc:Choice>
        </mc:AlternateContent>
        <mc:AlternateContent xmlns:mc="http://schemas.openxmlformats.org/markup-compatibility/2006">
          <mc:Choice Requires="x14">
            <control shapeId="19573" r:id="rId120" name="Button 117">
              <controlPr defaultSize="0" print="0" autoFill="0" autoLine="0" autoPict="0">
                <anchor moveWithCells="1" sizeWithCells="1">
                  <from>
                    <xdr:col>108</xdr:col>
                    <xdr:colOff>0</xdr:colOff>
                    <xdr:row>0</xdr:row>
                    <xdr:rowOff>0</xdr:rowOff>
                  </from>
                  <to>
                    <xdr:col>108</xdr:col>
                    <xdr:colOff>800100</xdr:colOff>
                    <xdr:row>0</xdr:row>
                    <xdr:rowOff>0</xdr:rowOff>
                  </to>
                </anchor>
              </controlPr>
            </control>
          </mc:Choice>
        </mc:AlternateContent>
        <mc:AlternateContent xmlns:mc="http://schemas.openxmlformats.org/markup-compatibility/2006">
          <mc:Choice Requires="x14">
            <control shapeId="19574" r:id="rId121" name="Button 118">
              <controlPr defaultSize="0" print="0" autoFill="0" autoLine="0" autoPict="0">
                <anchor moveWithCells="1" sizeWithCells="1">
                  <from>
                    <xdr:col>108</xdr:col>
                    <xdr:colOff>800100</xdr:colOff>
                    <xdr:row>0</xdr:row>
                    <xdr:rowOff>0</xdr:rowOff>
                  </from>
                  <to>
                    <xdr:col>110</xdr:col>
                    <xdr:colOff>0</xdr:colOff>
                    <xdr:row>0</xdr:row>
                    <xdr:rowOff>0</xdr:rowOff>
                  </to>
                </anchor>
              </controlPr>
            </control>
          </mc:Choice>
        </mc:AlternateContent>
        <mc:AlternateContent xmlns:mc="http://schemas.openxmlformats.org/markup-compatibility/2006">
          <mc:Choice Requires="x14">
            <control shapeId="19575" r:id="rId122" name="Button 119">
              <controlPr defaultSize="0" print="0" autoFill="0" autoLine="0" autoPict="0">
                <anchor moveWithCells="1" sizeWithCells="1">
                  <from>
                    <xdr:col>110</xdr:col>
                    <xdr:colOff>0</xdr:colOff>
                    <xdr:row>0</xdr:row>
                    <xdr:rowOff>0</xdr:rowOff>
                  </from>
                  <to>
                    <xdr:col>111</xdr:col>
                    <xdr:colOff>0</xdr:colOff>
                    <xdr:row>0</xdr:row>
                    <xdr:rowOff>0</xdr:rowOff>
                  </to>
                </anchor>
              </controlPr>
            </control>
          </mc:Choice>
        </mc:AlternateContent>
        <mc:AlternateContent xmlns:mc="http://schemas.openxmlformats.org/markup-compatibility/2006">
          <mc:Choice Requires="x14">
            <control shapeId="19576" r:id="rId123" name="Button 120">
              <controlPr defaultSize="0" print="0" autoFill="0" autoLine="0" autoPict="0">
                <anchor moveWithCells="1" sizeWithCells="1">
                  <from>
                    <xdr:col>111</xdr:col>
                    <xdr:colOff>0</xdr:colOff>
                    <xdr:row>0</xdr:row>
                    <xdr:rowOff>0</xdr:rowOff>
                  </from>
                  <to>
                    <xdr:col>111</xdr:col>
                    <xdr:colOff>800100</xdr:colOff>
                    <xdr:row>0</xdr:row>
                    <xdr:rowOff>0</xdr:rowOff>
                  </to>
                </anchor>
              </controlPr>
            </control>
          </mc:Choice>
        </mc:AlternateContent>
        <mc:AlternateContent xmlns:mc="http://schemas.openxmlformats.org/markup-compatibility/2006">
          <mc:Choice Requires="x14">
            <control shapeId="19577" r:id="rId124" name="Button 121">
              <controlPr defaultSize="0" print="0" autoFill="0" autoLine="0" autoPict="0">
                <anchor moveWithCells="1" sizeWithCells="1">
                  <from>
                    <xdr:col>112</xdr:col>
                    <xdr:colOff>0</xdr:colOff>
                    <xdr:row>0</xdr:row>
                    <xdr:rowOff>0</xdr:rowOff>
                  </from>
                  <to>
                    <xdr:col>113</xdr:col>
                    <xdr:colOff>0</xdr:colOff>
                    <xdr:row>0</xdr:row>
                    <xdr:rowOff>0</xdr:rowOff>
                  </to>
                </anchor>
              </controlPr>
            </control>
          </mc:Choice>
        </mc:AlternateContent>
        <mc:AlternateContent xmlns:mc="http://schemas.openxmlformats.org/markup-compatibility/2006">
          <mc:Choice Requires="x14">
            <control shapeId="19578" r:id="rId125" name="Button 122">
              <controlPr defaultSize="0" print="0" autoFill="0" autoLine="0" autoPict="0">
                <anchor moveWithCells="1" sizeWithCells="1">
                  <from>
                    <xdr:col>113</xdr:col>
                    <xdr:colOff>0</xdr:colOff>
                    <xdr:row>0</xdr:row>
                    <xdr:rowOff>0</xdr:rowOff>
                  </from>
                  <to>
                    <xdr:col>114</xdr:col>
                    <xdr:colOff>0</xdr:colOff>
                    <xdr:row>0</xdr:row>
                    <xdr:rowOff>0</xdr:rowOff>
                  </to>
                </anchor>
              </controlPr>
            </control>
          </mc:Choice>
        </mc:AlternateContent>
        <mc:AlternateContent xmlns:mc="http://schemas.openxmlformats.org/markup-compatibility/2006">
          <mc:Choice Requires="x14">
            <control shapeId="19579" r:id="rId126" name="Button 123">
              <controlPr defaultSize="0" print="0" autoFill="0" autoLine="0" autoPict="0">
                <anchor moveWithCells="1" sizeWithCells="1">
                  <from>
                    <xdr:col>114</xdr:col>
                    <xdr:colOff>12700</xdr:colOff>
                    <xdr:row>0</xdr:row>
                    <xdr:rowOff>0</xdr:rowOff>
                  </from>
                  <to>
                    <xdr:col>115</xdr:col>
                    <xdr:colOff>0</xdr:colOff>
                    <xdr:row>0</xdr:row>
                    <xdr:rowOff>0</xdr:rowOff>
                  </to>
                </anchor>
              </controlPr>
            </control>
          </mc:Choice>
        </mc:AlternateContent>
        <mc:AlternateContent xmlns:mc="http://schemas.openxmlformats.org/markup-compatibility/2006">
          <mc:Choice Requires="x14">
            <control shapeId="19580" r:id="rId127" name="Button 124">
              <controlPr defaultSize="0" print="0" autoFill="0" autoLine="0" autoPict="0">
                <anchor moveWithCells="1" sizeWithCells="1">
                  <from>
                    <xdr:col>115</xdr:col>
                    <xdr:colOff>0</xdr:colOff>
                    <xdr:row>0</xdr:row>
                    <xdr:rowOff>0</xdr:rowOff>
                  </from>
                  <to>
                    <xdr:col>115</xdr:col>
                    <xdr:colOff>800100</xdr:colOff>
                    <xdr:row>0</xdr:row>
                    <xdr:rowOff>0</xdr:rowOff>
                  </to>
                </anchor>
              </controlPr>
            </control>
          </mc:Choice>
        </mc:AlternateContent>
        <mc:AlternateContent xmlns:mc="http://schemas.openxmlformats.org/markup-compatibility/2006">
          <mc:Choice Requires="x14">
            <control shapeId="19581" r:id="rId128" name="Button 125">
              <controlPr defaultSize="0" print="0" autoFill="0" autoLine="0" autoPict="0">
                <anchor moveWithCells="1" sizeWithCells="1">
                  <from>
                    <xdr:col>116</xdr:col>
                    <xdr:colOff>0</xdr:colOff>
                    <xdr:row>0</xdr:row>
                    <xdr:rowOff>0</xdr:rowOff>
                  </from>
                  <to>
                    <xdr:col>117</xdr:col>
                    <xdr:colOff>0</xdr:colOff>
                    <xdr:row>0</xdr:row>
                    <xdr:rowOff>0</xdr:rowOff>
                  </to>
                </anchor>
              </controlPr>
            </control>
          </mc:Choice>
        </mc:AlternateContent>
        <mc:AlternateContent xmlns:mc="http://schemas.openxmlformats.org/markup-compatibility/2006">
          <mc:Choice Requires="x14">
            <control shapeId="19582" r:id="rId129" name="Button 126">
              <controlPr defaultSize="0" print="0" autoFill="0" autoLine="0" autoPict="0">
                <anchor moveWithCells="1" sizeWithCells="1">
                  <from>
                    <xdr:col>117</xdr:col>
                    <xdr:colOff>0</xdr:colOff>
                    <xdr:row>0</xdr:row>
                    <xdr:rowOff>0</xdr:rowOff>
                  </from>
                  <to>
                    <xdr:col>117</xdr:col>
                    <xdr:colOff>800100</xdr:colOff>
                    <xdr:row>0</xdr:row>
                    <xdr:rowOff>0</xdr:rowOff>
                  </to>
                </anchor>
              </controlPr>
            </control>
          </mc:Choice>
        </mc:AlternateContent>
        <mc:AlternateContent xmlns:mc="http://schemas.openxmlformats.org/markup-compatibility/2006">
          <mc:Choice Requires="x14">
            <control shapeId="19583" r:id="rId130" name="Button 127">
              <controlPr defaultSize="0" print="0" autoFill="0" autoLine="0" autoPict="0">
                <anchor moveWithCells="1" sizeWithCells="1">
                  <from>
                    <xdr:col>118</xdr:col>
                    <xdr:colOff>0</xdr:colOff>
                    <xdr:row>0</xdr:row>
                    <xdr:rowOff>0</xdr:rowOff>
                  </from>
                  <to>
                    <xdr:col>118</xdr:col>
                    <xdr:colOff>800100</xdr:colOff>
                    <xdr:row>0</xdr:row>
                    <xdr:rowOff>0</xdr:rowOff>
                  </to>
                </anchor>
              </controlPr>
            </control>
          </mc:Choice>
        </mc:AlternateContent>
        <mc:AlternateContent xmlns:mc="http://schemas.openxmlformats.org/markup-compatibility/2006">
          <mc:Choice Requires="x14">
            <control shapeId="19584" r:id="rId131" name="Button 128">
              <controlPr defaultSize="0" print="0" autoFill="0" autoLine="0" autoPict="0">
                <anchor moveWithCells="1" sizeWithCells="1">
                  <from>
                    <xdr:col>119</xdr:col>
                    <xdr:colOff>0</xdr:colOff>
                    <xdr:row>0</xdr:row>
                    <xdr:rowOff>0</xdr:rowOff>
                  </from>
                  <to>
                    <xdr:col>120</xdr:col>
                    <xdr:colOff>0</xdr:colOff>
                    <xdr:row>0</xdr:row>
                    <xdr:rowOff>0</xdr:rowOff>
                  </to>
                </anchor>
              </controlPr>
            </control>
          </mc:Choice>
        </mc:AlternateContent>
        <mc:AlternateContent xmlns:mc="http://schemas.openxmlformats.org/markup-compatibility/2006">
          <mc:Choice Requires="x14">
            <control shapeId="19585" r:id="rId132" name="Button 129">
              <controlPr defaultSize="0" print="0" autoFill="0" autoLine="0" autoPict="0">
                <anchor moveWithCells="1" sizeWithCells="1">
                  <from>
                    <xdr:col>120</xdr:col>
                    <xdr:colOff>0</xdr:colOff>
                    <xdr:row>0</xdr:row>
                    <xdr:rowOff>0</xdr:rowOff>
                  </from>
                  <to>
                    <xdr:col>120</xdr:col>
                    <xdr:colOff>800100</xdr:colOff>
                    <xdr:row>0</xdr:row>
                    <xdr:rowOff>0</xdr:rowOff>
                  </to>
                </anchor>
              </controlPr>
            </control>
          </mc:Choice>
        </mc:AlternateContent>
        <mc:AlternateContent xmlns:mc="http://schemas.openxmlformats.org/markup-compatibility/2006">
          <mc:Choice Requires="x14">
            <control shapeId="19586" r:id="rId133" name="Button 130">
              <controlPr defaultSize="0" print="0" autoFill="0" autoLine="0" autoPict="0">
                <anchor moveWithCells="1" sizeWithCells="1">
                  <from>
                    <xdr:col>120</xdr:col>
                    <xdr:colOff>800100</xdr:colOff>
                    <xdr:row>0</xdr:row>
                    <xdr:rowOff>0</xdr:rowOff>
                  </from>
                  <to>
                    <xdr:col>122</xdr:col>
                    <xdr:colOff>0</xdr:colOff>
                    <xdr:row>0</xdr:row>
                    <xdr:rowOff>0</xdr:rowOff>
                  </to>
                </anchor>
              </controlPr>
            </control>
          </mc:Choice>
        </mc:AlternateContent>
        <mc:AlternateContent xmlns:mc="http://schemas.openxmlformats.org/markup-compatibility/2006">
          <mc:Choice Requires="x14">
            <control shapeId="19587" r:id="rId134" name="Button 131">
              <controlPr defaultSize="0" print="0" autoFill="0" autoLine="0" autoPict="0">
                <anchor moveWithCells="1" sizeWithCells="1">
                  <from>
                    <xdr:col>122</xdr:col>
                    <xdr:colOff>0</xdr:colOff>
                    <xdr:row>0</xdr:row>
                    <xdr:rowOff>0</xdr:rowOff>
                  </from>
                  <to>
                    <xdr:col>123</xdr:col>
                    <xdr:colOff>0</xdr:colOff>
                    <xdr:row>0</xdr:row>
                    <xdr:rowOff>0</xdr:rowOff>
                  </to>
                </anchor>
              </controlPr>
            </control>
          </mc:Choice>
        </mc:AlternateContent>
        <mc:AlternateContent xmlns:mc="http://schemas.openxmlformats.org/markup-compatibility/2006">
          <mc:Choice Requires="x14">
            <control shapeId="19588" r:id="rId135" name="Button 132">
              <controlPr defaultSize="0" print="0" autoFill="0" autoLine="0" autoPict="0">
                <anchor moveWithCells="1" sizeWithCells="1">
                  <from>
                    <xdr:col>123</xdr:col>
                    <xdr:colOff>0</xdr:colOff>
                    <xdr:row>0</xdr:row>
                    <xdr:rowOff>0</xdr:rowOff>
                  </from>
                  <to>
                    <xdr:col>123</xdr:col>
                    <xdr:colOff>800100</xdr:colOff>
                    <xdr:row>0</xdr:row>
                    <xdr:rowOff>0</xdr:rowOff>
                  </to>
                </anchor>
              </controlPr>
            </control>
          </mc:Choice>
        </mc:AlternateContent>
        <mc:AlternateContent xmlns:mc="http://schemas.openxmlformats.org/markup-compatibility/2006">
          <mc:Choice Requires="x14">
            <control shapeId="19589" r:id="rId136" name="Button 133">
              <controlPr defaultSize="0" print="0" autoFill="0" autoLine="0" autoPict="0">
                <anchor moveWithCells="1" sizeWithCells="1">
                  <from>
                    <xdr:col>124</xdr:col>
                    <xdr:colOff>0</xdr:colOff>
                    <xdr:row>0</xdr:row>
                    <xdr:rowOff>0</xdr:rowOff>
                  </from>
                  <to>
                    <xdr:col>125</xdr:col>
                    <xdr:colOff>0</xdr:colOff>
                    <xdr:row>0</xdr:row>
                    <xdr:rowOff>0</xdr:rowOff>
                  </to>
                </anchor>
              </controlPr>
            </control>
          </mc:Choice>
        </mc:AlternateContent>
        <mc:AlternateContent xmlns:mc="http://schemas.openxmlformats.org/markup-compatibility/2006">
          <mc:Choice Requires="x14">
            <control shapeId="19590" r:id="rId137" name="Button 134">
              <controlPr defaultSize="0" print="0" autoFill="0" autoLine="0" autoPict="0">
                <anchor moveWithCells="1" sizeWithCells="1">
                  <from>
                    <xdr:col>113</xdr:col>
                    <xdr:colOff>0</xdr:colOff>
                    <xdr:row>0</xdr:row>
                    <xdr:rowOff>0</xdr:rowOff>
                  </from>
                  <to>
                    <xdr:col>114</xdr:col>
                    <xdr:colOff>0</xdr:colOff>
                    <xdr:row>0</xdr:row>
                    <xdr:rowOff>0</xdr:rowOff>
                  </to>
                </anchor>
              </controlPr>
            </control>
          </mc:Choice>
        </mc:AlternateContent>
        <mc:AlternateContent xmlns:mc="http://schemas.openxmlformats.org/markup-compatibility/2006">
          <mc:Choice Requires="x14">
            <control shapeId="19591" r:id="rId138" name="Button 135">
              <controlPr defaultSize="0" print="0" autoFill="0" autoLine="0" autoPict="0">
                <anchor moveWithCells="1" sizeWithCells="1">
                  <from>
                    <xdr:col>114</xdr:col>
                    <xdr:colOff>12700</xdr:colOff>
                    <xdr:row>0</xdr:row>
                    <xdr:rowOff>0</xdr:rowOff>
                  </from>
                  <to>
                    <xdr:col>115</xdr:col>
                    <xdr:colOff>0</xdr:colOff>
                    <xdr:row>0</xdr:row>
                    <xdr:rowOff>0</xdr:rowOff>
                  </to>
                </anchor>
              </controlPr>
            </control>
          </mc:Choice>
        </mc:AlternateContent>
        <mc:AlternateContent xmlns:mc="http://schemas.openxmlformats.org/markup-compatibility/2006">
          <mc:Choice Requires="x14">
            <control shapeId="19592" r:id="rId139" name="Button 136">
              <controlPr defaultSize="0" print="0" autoFill="0" autoLine="0" autoPict="0">
                <anchor moveWithCells="1" sizeWithCells="1">
                  <from>
                    <xdr:col>115</xdr:col>
                    <xdr:colOff>0</xdr:colOff>
                    <xdr:row>0</xdr:row>
                    <xdr:rowOff>0</xdr:rowOff>
                  </from>
                  <to>
                    <xdr:col>115</xdr:col>
                    <xdr:colOff>800100</xdr:colOff>
                    <xdr:row>0</xdr:row>
                    <xdr:rowOff>0</xdr:rowOff>
                  </to>
                </anchor>
              </controlPr>
            </control>
          </mc:Choice>
        </mc:AlternateContent>
        <mc:AlternateContent xmlns:mc="http://schemas.openxmlformats.org/markup-compatibility/2006">
          <mc:Choice Requires="x14">
            <control shapeId="19593" r:id="rId140" name="Button 137">
              <controlPr defaultSize="0" print="0" autoFill="0" autoLine="0" autoPict="0">
                <anchor moveWithCells="1" sizeWithCells="1">
                  <from>
                    <xdr:col>116</xdr:col>
                    <xdr:colOff>0</xdr:colOff>
                    <xdr:row>0</xdr:row>
                    <xdr:rowOff>0</xdr:rowOff>
                  </from>
                  <to>
                    <xdr:col>117</xdr:col>
                    <xdr:colOff>0</xdr:colOff>
                    <xdr:row>0</xdr:row>
                    <xdr:rowOff>0</xdr:rowOff>
                  </to>
                </anchor>
              </controlPr>
            </control>
          </mc:Choice>
        </mc:AlternateContent>
        <mc:AlternateContent xmlns:mc="http://schemas.openxmlformats.org/markup-compatibility/2006">
          <mc:Choice Requires="x14">
            <control shapeId="19594" r:id="rId141" name="Button 138">
              <controlPr defaultSize="0" print="0" autoFill="0" autoLine="0" autoPict="0">
                <anchor moveWithCells="1" sizeWithCells="1">
                  <from>
                    <xdr:col>117</xdr:col>
                    <xdr:colOff>0</xdr:colOff>
                    <xdr:row>0</xdr:row>
                    <xdr:rowOff>0</xdr:rowOff>
                  </from>
                  <to>
                    <xdr:col>117</xdr:col>
                    <xdr:colOff>800100</xdr:colOff>
                    <xdr:row>0</xdr:row>
                    <xdr:rowOff>0</xdr:rowOff>
                  </to>
                </anchor>
              </controlPr>
            </control>
          </mc:Choice>
        </mc:AlternateContent>
        <mc:AlternateContent xmlns:mc="http://schemas.openxmlformats.org/markup-compatibility/2006">
          <mc:Choice Requires="x14">
            <control shapeId="19595" r:id="rId142" name="Button 139">
              <controlPr defaultSize="0" print="0" autoFill="0" autoLine="0" autoPict="0">
                <anchor moveWithCells="1" sizeWithCells="1">
                  <from>
                    <xdr:col>118</xdr:col>
                    <xdr:colOff>0</xdr:colOff>
                    <xdr:row>0</xdr:row>
                    <xdr:rowOff>0</xdr:rowOff>
                  </from>
                  <to>
                    <xdr:col>118</xdr:col>
                    <xdr:colOff>800100</xdr:colOff>
                    <xdr:row>0</xdr:row>
                    <xdr:rowOff>0</xdr:rowOff>
                  </to>
                </anchor>
              </controlPr>
            </control>
          </mc:Choice>
        </mc:AlternateContent>
        <mc:AlternateContent xmlns:mc="http://schemas.openxmlformats.org/markup-compatibility/2006">
          <mc:Choice Requires="x14">
            <control shapeId="19596" r:id="rId143" name="Button 140">
              <controlPr defaultSize="0" print="0" autoFill="0" autoLine="0" autoPict="0">
                <anchor moveWithCells="1" sizeWithCells="1">
                  <from>
                    <xdr:col>119</xdr:col>
                    <xdr:colOff>0</xdr:colOff>
                    <xdr:row>0</xdr:row>
                    <xdr:rowOff>0</xdr:rowOff>
                  </from>
                  <to>
                    <xdr:col>120</xdr:col>
                    <xdr:colOff>0</xdr:colOff>
                    <xdr:row>0</xdr:row>
                    <xdr:rowOff>0</xdr:rowOff>
                  </to>
                </anchor>
              </controlPr>
            </control>
          </mc:Choice>
        </mc:AlternateContent>
        <mc:AlternateContent xmlns:mc="http://schemas.openxmlformats.org/markup-compatibility/2006">
          <mc:Choice Requires="x14">
            <control shapeId="19597" r:id="rId144" name="Button 141">
              <controlPr defaultSize="0" print="0" autoFill="0" autoLine="0" autoPict="0">
                <anchor moveWithCells="1" sizeWithCells="1">
                  <from>
                    <xdr:col>120</xdr:col>
                    <xdr:colOff>0</xdr:colOff>
                    <xdr:row>0</xdr:row>
                    <xdr:rowOff>0</xdr:rowOff>
                  </from>
                  <to>
                    <xdr:col>120</xdr:col>
                    <xdr:colOff>800100</xdr:colOff>
                    <xdr:row>0</xdr:row>
                    <xdr:rowOff>0</xdr:rowOff>
                  </to>
                </anchor>
              </controlPr>
            </control>
          </mc:Choice>
        </mc:AlternateContent>
        <mc:AlternateContent xmlns:mc="http://schemas.openxmlformats.org/markup-compatibility/2006">
          <mc:Choice Requires="x14">
            <control shapeId="19598" r:id="rId145" name="Button 142">
              <controlPr defaultSize="0" print="0" autoFill="0" autoLine="0" autoPict="0">
                <anchor moveWithCells="1" sizeWithCells="1">
                  <from>
                    <xdr:col>120</xdr:col>
                    <xdr:colOff>800100</xdr:colOff>
                    <xdr:row>0</xdr:row>
                    <xdr:rowOff>0</xdr:rowOff>
                  </from>
                  <to>
                    <xdr:col>122</xdr:col>
                    <xdr:colOff>0</xdr:colOff>
                    <xdr:row>0</xdr:row>
                    <xdr:rowOff>0</xdr:rowOff>
                  </to>
                </anchor>
              </controlPr>
            </control>
          </mc:Choice>
        </mc:AlternateContent>
        <mc:AlternateContent xmlns:mc="http://schemas.openxmlformats.org/markup-compatibility/2006">
          <mc:Choice Requires="x14">
            <control shapeId="19599" r:id="rId146" name="Button 143">
              <controlPr defaultSize="0" print="0" autoFill="0" autoLine="0" autoPict="0">
                <anchor moveWithCells="1" sizeWithCells="1">
                  <from>
                    <xdr:col>122</xdr:col>
                    <xdr:colOff>0</xdr:colOff>
                    <xdr:row>0</xdr:row>
                    <xdr:rowOff>0</xdr:rowOff>
                  </from>
                  <to>
                    <xdr:col>123</xdr:col>
                    <xdr:colOff>0</xdr:colOff>
                    <xdr:row>0</xdr:row>
                    <xdr:rowOff>0</xdr:rowOff>
                  </to>
                </anchor>
              </controlPr>
            </control>
          </mc:Choice>
        </mc:AlternateContent>
        <mc:AlternateContent xmlns:mc="http://schemas.openxmlformats.org/markup-compatibility/2006">
          <mc:Choice Requires="x14">
            <control shapeId="19600" r:id="rId147" name="Button 144">
              <controlPr defaultSize="0" print="0" autoFill="0" autoLine="0" autoPict="0">
                <anchor moveWithCells="1" sizeWithCells="1">
                  <from>
                    <xdr:col>123</xdr:col>
                    <xdr:colOff>0</xdr:colOff>
                    <xdr:row>0</xdr:row>
                    <xdr:rowOff>0</xdr:rowOff>
                  </from>
                  <to>
                    <xdr:col>123</xdr:col>
                    <xdr:colOff>800100</xdr:colOff>
                    <xdr:row>0</xdr:row>
                    <xdr:rowOff>0</xdr:rowOff>
                  </to>
                </anchor>
              </controlPr>
            </control>
          </mc:Choice>
        </mc:AlternateContent>
        <mc:AlternateContent xmlns:mc="http://schemas.openxmlformats.org/markup-compatibility/2006">
          <mc:Choice Requires="x14">
            <control shapeId="19601" r:id="rId148" name="Button 145">
              <controlPr defaultSize="0" print="0" autoFill="0" autoLine="0" autoPict="0">
                <anchor moveWithCells="1" sizeWithCells="1">
                  <from>
                    <xdr:col>124</xdr:col>
                    <xdr:colOff>0</xdr:colOff>
                    <xdr:row>0</xdr:row>
                    <xdr:rowOff>0</xdr:rowOff>
                  </from>
                  <to>
                    <xdr:col>125</xdr:col>
                    <xdr:colOff>0</xdr:colOff>
                    <xdr:row>0</xdr:row>
                    <xdr:rowOff>0</xdr:rowOff>
                  </to>
                </anchor>
              </controlPr>
            </control>
          </mc:Choice>
        </mc:AlternateContent>
        <mc:AlternateContent xmlns:mc="http://schemas.openxmlformats.org/markup-compatibility/2006">
          <mc:Choice Requires="x14">
            <control shapeId="19602" r:id="rId149" name="Button 146">
              <controlPr defaultSize="0" print="0" autoFill="0" autoLine="0" autoPict="0">
                <anchor moveWithCells="1" sizeWithCells="1">
                  <from>
                    <xdr:col>125</xdr:col>
                    <xdr:colOff>0</xdr:colOff>
                    <xdr:row>0</xdr:row>
                    <xdr:rowOff>0</xdr:rowOff>
                  </from>
                  <to>
                    <xdr:col>126</xdr:col>
                    <xdr:colOff>0</xdr:colOff>
                    <xdr:row>0</xdr:row>
                    <xdr:rowOff>0</xdr:rowOff>
                  </to>
                </anchor>
              </controlPr>
            </control>
          </mc:Choice>
        </mc:AlternateContent>
        <mc:AlternateContent xmlns:mc="http://schemas.openxmlformats.org/markup-compatibility/2006">
          <mc:Choice Requires="x14">
            <control shapeId="19603" r:id="rId150" name="Button 147">
              <controlPr defaultSize="0" print="0" autoFill="0" autoLine="0" autoPict="0">
                <anchor moveWithCells="1" sizeWithCells="1">
                  <from>
                    <xdr:col>126</xdr:col>
                    <xdr:colOff>12700</xdr:colOff>
                    <xdr:row>0</xdr:row>
                    <xdr:rowOff>0</xdr:rowOff>
                  </from>
                  <to>
                    <xdr:col>127</xdr:col>
                    <xdr:colOff>0</xdr:colOff>
                    <xdr:row>0</xdr:row>
                    <xdr:rowOff>0</xdr:rowOff>
                  </to>
                </anchor>
              </controlPr>
            </control>
          </mc:Choice>
        </mc:AlternateContent>
        <mc:AlternateContent xmlns:mc="http://schemas.openxmlformats.org/markup-compatibility/2006">
          <mc:Choice Requires="x14">
            <control shapeId="19604" r:id="rId151" name="Button 148">
              <controlPr defaultSize="0" print="0" autoFill="0" autoLine="0" autoPict="0">
                <anchor moveWithCells="1" sizeWithCells="1">
                  <from>
                    <xdr:col>127</xdr:col>
                    <xdr:colOff>0</xdr:colOff>
                    <xdr:row>0</xdr:row>
                    <xdr:rowOff>0</xdr:rowOff>
                  </from>
                  <to>
                    <xdr:col>127</xdr:col>
                    <xdr:colOff>800100</xdr:colOff>
                    <xdr:row>0</xdr:row>
                    <xdr:rowOff>0</xdr:rowOff>
                  </to>
                </anchor>
              </controlPr>
            </control>
          </mc:Choice>
        </mc:AlternateContent>
        <mc:AlternateContent xmlns:mc="http://schemas.openxmlformats.org/markup-compatibility/2006">
          <mc:Choice Requires="x14">
            <control shapeId="19605" r:id="rId152" name="Button 149">
              <controlPr defaultSize="0" print="0" autoFill="0" autoLine="0" autoPict="0">
                <anchor moveWithCells="1" sizeWithCells="1">
                  <from>
                    <xdr:col>128</xdr:col>
                    <xdr:colOff>0</xdr:colOff>
                    <xdr:row>0</xdr:row>
                    <xdr:rowOff>0</xdr:rowOff>
                  </from>
                  <to>
                    <xdr:col>129</xdr:col>
                    <xdr:colOff>0</xdr:colOff>
                    <xdr:row>0</xdr:row>
                    <xdr:rowOff>0</xdr:rowOff>
                  </to>
                </anchor>
              </controlPr>
            </control>
          </mc:Choice>
        </mc:AlternateContent>
        <mc:AlternateContent xmlns:mc="http://schemas.openxmlformats.org/markup-compatibility/2006">
          <mc:Choice Requires="x14">
            <control shapeId="19606" r:id="rId153" name="Button 150">
              <controlPr defaultSize="0" print="0" autoFill="0" autoLine="0" autoPict="0">
                <anchor moveWithCells="1" sizeWithCells="1">
                  <from>
                    <xdr:col>129</xdr:col>
                    <xdr:colOff>0</xdr:colOff>
                    <xdr:row>0</xdr:row>
                    <xdr:rowOff>0</xdr:rowOff>
                  </from>
                  <to>
                    <xdr:col>129</xdr:col>
                    <xdr:colOff>800100</xdr:colOff>
                    <xdr:row>0</xdr:row>
                    <xdr:rowOff>0</xdr:rowOff>
                  </to>
                </anchor>
              </controlPr>
            </control>
          </mc:Choice>
        </mc:AlternateContent>
        <mc:AlternateContent xmlns:mc="http://schemas.openxmlformats.org/markup-compatibility/2006">
          <mc:Choice Requires="x14">
            <control shapeId="19607" r:id="rId154" name="Button 151">
              <controlPr defaultSize="0" print="0" autoFill="0" autoLine="0" autoPict="0">
                <anchor moveWithCells="1" sizeWithCells="1">
                  <from>
                    <xdr:col>130</xdr:col>
                    <xdr:colOff>0</xdr:colOff>
                    <xdr:row>0</xdr:row>
                    <xdr:rowOff>0</xdr:rowOff>
                  </from>
                  <to>
                    <xdr:col>130</xdr:col>
                    <xdr:colOff>800100</xdr:colOff>
                    <xdr:row>0</xdr:row>
                    <xdr:rowOff>0</xdr:rowOff>
                  </to>
                </anchor>
              </controlPr>
            </control>
          </mc:Choice>
        </mc:AlternateContent>
        <mc:AlternateContent xmlns:mc="http://schemas.openxmlformats.org/markup-compatibility/2006">
          <mc:Choice Requires="x14">
            <control shapeId="19608" r:id="rId155" name="Button 152">
              <controlPr defaultSize="0" print="0" autoFill="0" autoLine="0" autoPict="0">
                <anchor moveWithCells="1" sizeWithCells="1">
                  <from>
                    <xdr:col>131</xdr:col>
                    <xdr:colOff>0</xdr:colOff>
                    <xdr:row>0</xdr:row>
                    <xdr:rowOff>0</xdr:rowOff>
                  </from>
                  <to>
                    <xdr:col>132</xdr:col>
                    <xdr:colOff>0</xdr:colOff>
                    <xdr:row>0</xdr:row>
                    <xdr:rowOff>0</xdr:rowOff>
                  </to>
                </anchor>
              </controlPr>
            </control>
          </mc:Choice>
        </mc:AlternateContent>
        <mc:AlternateContent xmlns:mc="http://schemas.openxmlformats.org/markup-compatibility/2006">
          <mc:Choice Requires="x14">
            <control shapeId="19609" r:id="rId156" name="Button 153">
              <controlPr defaultSize="0" print="0" autoFill="0" autoLine="0" autoPict="0">
                <anchor moveWithCells="1" sizeWithCells="1">
                  <from>
                    <xdr:col>132</xdr:col>
                    <xdr:colOff>0</xdr:colOff>
                    <xdr:row>0</xdr:row>
                    <xdr:rowOff>0</xdr:rowOff>
                  </from>
                  <to>
                    <xdr:col>132</xdr:col>
                    <xdr:colOff>800100</xdr:colOff>
                    <xdr:row>0</xdr:row>
                    <xdr:rowOff>0</xdr:rowOff>
                  </to>
                </anchor>
              </controlPr>
            </control>
          </mc:Choice>
        </mc:AlternateContent>
        <mc:AlternateContent xmlns:mc="http://schemas.openxmlformats.org/markup-compatibility/2006">
          <mc:Choice Requires="x14">
            <control shapeId="19610" r:id="rId157" name="Button 154">
              <controlPr defaultSize="0" print="0" autoFill="0" autoLine="0" autoPict="0">
                <anchor moveWithCells="1" sizeWithCells="1">
                  <from>
                    <xdr:col>132</xdr:col>
                    <xdr:colOff>800100</xdr:colOff>
                    <xdr:row>0</xdr:row>
                    <xdr:rowOff>0</xdr:rowOff>
                  </from>
                  <to>
                    <xdr:col>134</xdr:col>
                    <xdr:colOff>0</xdr:colOff>
                    <xdr:row>0</xdr:row>
                    <xdr:rowOff>0</xdr:rowOff>
                  </to>
                </anchor>
              </controlPr>
            </control>
          </mc:Choice>
        </mc:AlternateContent>
        <mc:AlternateContent xmlns:mc="http://schemas.openxmlformats.org/markup-compatibility/2006">
          <mc:Choice Requires="x14">
            <control shapeId="19611" r:id="rId158" name="Button 155">
              <controlPr defaultSize="0" print="0" autoFill="0" autoLine="0" autoPict="0">
                <anchor moveWithCells="1" sizeWithCells="1">
                  <from>
                    <xdr:col>134</xdr:col>
                    <xdr:colOff>0</xdr:colOff>
                    <xdr:row>0</xdr:row>
                    <xdr:rowOff>0</xdr:rowOff>
                  </from>
                  <to>
                    <xdr:col>135</xdr:col>
                    <xdr:colOff>0</xdr:colOff>
                    <xdr:row>0</xdr:row>
                    <xdr:rowOff>0</xdr:rowOff>
                  </to>
                </anchor>
              </controlPr>
            </control>
          </mc:Choice>
        </mc:AlternateContent>
        <mc:AlternateContent xmlns:mc="http://schemas.openxmlformats.org/markup-compatibility/2006">
          <mc:Choice Requires="x14">
            <control shapeId="19612" r:id="rId159" name="Button 156">
              <controlPr defaultSize="0" print="0" autoFill="0" autoLine="0" autoPict="0">
                <anchor moveWithCells="1" sizeWithCells="1">
                  <from>
                    <xdr:col>135</xdr:col>
                    <xdr:colOff>0</xdr:colOff>
                    <xdr:row>0</xdr:row>
                    <xdr:rowOff>0</xdr:rowOff>
                  </from>
                  <to>
                    <xdr:col>135</xdr:col>
                    <xdr:colOff>800100</xdr:colOff>
                    <xdr:row>0</xdr:row>
                    <xdr:rowOff>0</xdr:rowOff>
                  </to>
                </anchor>
              </controlPr>
            </control>
          </mc:Choice>
        </mc:AlternateContent>
        <mc:AlternateContent xmlns:mc="http://schemas.openxmlformats.org/markup-compatibility/2006">
          <mc:Choice Requires="x14">
            <control shapeId="19613" r:id="rId160" name="Button 157">
              <controlPr defaultSize="0" print="0" autoFill="0" autoLine="0" autoPict="0">
                <anchor moveWithCells="1" sizeWithCells="1">
                  <from>
                    <xdr:col>136</xdr:col>
                    <xdr:colOff>0</xdr:colOff>
                    <xdr:row>0</xdr:row>
                    <xdr:rowOff>0</xdr:rowOff>
                  </from>
                  <to>
                    <xdr:col>137</xdr:col>
                    <xdr:colOff>0</xdr:colOff>
                    <xdr:row>0</xdr:row>
                    <xdr:rowOff>0</xdr:rowOff>
                  </to>
                </anchor>
              </controlPr>
            </control>
          </mc:Choice>
        </mc:AlternateContent>
        <mc:AlternateContent xmlns:mc="http://schemas.openxmlformats.org/markup-compatibility/2006">
          <mc:Choice Requires="x14">
            <control shapeId="19614" r:id="rId161" name="Button 158">
              <controlPr defaultSize="0" print="0" autoFill="0" autoLine="0" autoPict="0">
                <anchor moveWithCells="1" sizeWithCells="1">
                  <from>
                    <xdr:col>125</xdr:col>
                    <xdr:colOff>0</xdr:colOff>
                    <xdr:row>0</xdr:row>
                    <xdr:rowOff>0</xdr:rowOff>
                  </from>
                  <to>
                    <xdr:col>126</xdr:col>
                    <xdr:colOff>0</xdr:colOff>
                    <xdr:row>0</xdr:row>
                    <xdr:rowOff>0</xdr:rowOff>
                  </to>
                </anchor>
              </controlPr>
            </control>
          </mc:Choice>
        </mc:AlternateContent>
        <mc:AlternateContent xmlns:mc="http://schemas.openxmlformats.org/markup-compatibility/2006">
          <mc:Choice Requires="x14">
            <control shapeId="19615" r:id="rId162" name="Button 159">
              <controlPr defaultSize="0" print="0" autoFill="0" autoLine="0" autoPict="0">
                <anchor moveWithCells="1" sizeWithCells="1">
                  <from>
                    <xdr:col>126</xdr:col>
                    <xdr:colOff>12700</xdr:colOff>
                    <xdr:row>0</xdr:row>
                    <xdr:rowOff>0</xdr:rowOff>
                  </from>
                  <to>
                    <xdr:col>127</xdr:col>
                    <xdr:colOff>0</xdr:colOff>
                    <xdr:row>0</xdr:row>
                    <xdr:rowOff>0</xdr:rowOff>
                  </to>
                </anchor>
              </controlPr>
            </control>
          </mc:Choice>
        </mc:AlternateContent>
        <mc:AlternateContent xmlns:mc="http://schemas.openxmlformats.org/markup-compatibility/2006">
          <mc:Choice Requires="x14">
            <control shapeId="19616" r:id="rId163" name="Button 160">
              <controlPr defaultSize="0" print="0" autoFill="0" autoLine="0" autoPict="0">
                <anchor moveWithCells="1" sizeWithCells="1">
                  <from>
                    <xdr:col>127</xdr:col>
                    <xdr:colOff>0</xdr:colOff>
                    <xdr:row>0</xdr:row>
                    <xdr:rowOff>0</xdr:rowOff>
                  </from>
                  <to>
                    <xdr:col>127</xdr:col>
                    <xdr:colOff>800100</xdr:colOff>
                    <xdr:row>0</xdr:row>
                    <xdr:rowOff>0</xdr:rowOff>
                  </to>
                </anchor>
              </controlPr>
            </control>
          </mc:Choice>
        </mc:AlternateContent>
        <mc:AlternateContent xmlns:mc="http://schemas.openxmlformats.org/markup-compatibility/2006">
          <mc:Choice Requires="x14">
            <control shapeId="19617" r:id="rId164" name="Button 161">
              <controlPr defaultSize="0" print="0" autoFill="0" autoLine="0" autoPict="0">
                <anchor moveWithCells="1" sizeWithCells="1">
                  <from>
                    <xdr:col>128</xdr:col>
                    <xdr:colOff>0</xdr:colOff>
                    <xdr:row>0</xdr:row>
                    <xdr:rowOff>0</xdr:rowOff>
                  </from>
                  <to>
                    <xdr:col>129</xdr:col>
                    <xdr:colOff>0</xdr:colOff>
                    <xdr:row>0</xdr:row>
                    <xdr:rowOff>0</xdr:rowOff>
                  </to>
                </anchor>
              </controlPr>
            </control>
          </mc:Choice>
        </mc:AlternateContent>
        <mc:AlternateContent xmlns:mc="http://schemas.openxmlformats.org/markup-compatibility/2006">
          <mc:Choice Requires="x14">
            <control shapeId="19618" r:id="rId165" name="Button 162">
              <controlPr defaultSize="0" print="0" autoFill="0" autoLine="0" autoPict="0">
                <anchor moveWithCells="1" sizeWithCells="1">
                  <from>
                    <xdr:col>129</xdr:col>
                    <xdr:colOff>0</xdr:colOff>
                    <xdr:row>0</xdr:row>
                    <xdr:rowOff>0</xdr:rowOff>
                  </from>
                  <to>
                    <xdr:col>129</xdr:col>
                    <xdr:colOff>800100</xdr:colOff>
                    <xdr:row>0</xdr:row>
                    <xdr:rowOff>0</xdr:rowOff>
                  </to>
                </anchor>
              </controlPr>
            </control>
          </mc:Choice>
        </mc:AlternateContent>
        <mc:AlternateContent xmlns:mc="http://schemas.openxmlformats.org/markup-compatibility/2006">
          <mc:Choice Requires="x14">
            <control shapeId="19619" r:id="rId166" name="Button 163">
              <controlPr defaultSize="0" print="0" autoFill="0" autoLine="0" autoPict="0">
                <anchor moveWithCells="1" sizeWithCells="1">
                  <from>
                    <xdr:col>130</xdr:col>
                    <xdr:colOff>0</xdr:colOff>
                    <xdr:row>0</xdr:row>
                    <xdr:rowOff>0</xdr:rowOff>
                  </from>
                  <to>
                    <xdr:col>130</xdr:col>
                    <xdr:colOff>800100</xdr:colOff>
                    <xdr:row>0</xdr:row>
                    <xdr:rowOff>0</xdr:rowOff>
                  </to>
                </anchor>
              </controlPr>
            </control>
          </mc:Choice>
        </mc:AlternateContent>
        <mc:AlternateContent xmlns:mc="http://schemas.openxmlformats.org/markup-compatibility/2006">
          <mc:Choice Requires="x14">
            <control shapeId="19620" r:id="rId167" name="Button 164">
              <controlPr defaultSize="0" print="0" autoFill="0" autoLine="0" autoPict="0">
                <anchor moveWithCells="1" sizeWithCells="1">
                  <from>
                    <xdr:col>131</xdr:col>
                    <xdr:colOff>0</xdr:colOff>
                    <xdr:row>0</xdr:row>
                    <xdr:rowOff>0</xdr:rowOff>
                  </from>
                  <to>
                    <xdr:col>132</xdr:col>
                    <xdr:colOff>0</xdr:colOff>
                    <xdr:row>0</xdr:row>
                    <xdr:rowOff>0</xdr:rowOff>
                  </to>
                </anchor>
              </controlPr>
            </control>
          </mc:Choice>
        </mc:AlternateContent>
        <mc:AlternateContent xmlns:mc="http://schemas.openxmlformats.org/markup-compatibility/2006">
          <mc:Choice Requires="x14">
            <control shapeId="19621" r:id="rId168" name="Button 165">
              <controlPr defaultSize="0" print="0" autoFill="0" autoLine="0" autoPict="0">
                <anchor moveWithCells="1" sizeWithCells="1">
                  <from>
                    <xdr:col>132</xdr:col>
                    <xdr:colOff>0</xdr:colOff>
                    <xdr:row>0</xdr:row>
                    <xdr:rowOff>0</xdr:rowOff>
                  </from>
                  <to>
                    <xdr:col>132</xdr:col>
                    <xdr:colOff>800100</xdr:colOff>
                    <xdr:row>0</xdr:row>
                    <xdr:rowOff>0</xdr:rowOff>
                  </to>
                </anchor>
              </controlPr>
            </control>
          </mc:Choice>
        </mc:AlternateContent>
        <mc:AlternateContent xmlns:mc="http://schemas.openxmlformats.org/markup-compatibility/2006">
          <mc:Choice Requires="x14">
            <control shapeId="19622" r:id="rId169" name="Button 166">
              <controlPr defaultSize="0" print="0" autoFill="0" autoLine="0" autoPict="0">
                <anchor moveWithCells="1" sizeWithCells="1">
                  <from>
                    <xdr:col>132</xdr:col>
                    <xdr:colOff>800100</xdr:colOff>
                    <xdr:row>0</xdr:row>
                    <xdr:rowOff>0</xdr:rowOff>
                  </from>
                  <to>
                    <xdr:col>134</xdr:col>
                    <xdr:colOff>0</xdr:colOff>
                    <xdr:row>0</xdr:row>
                    <xdr:rowOff>0</xdr:rowOff>
                  </to>
                </anchor>
              </controlPr>
            </control>
          </mc:Choice>
        </mc:AlternateContent>
        <mc:AlternateContent xmlns:mc="http://schemas.openxmlformats.org/markup-compatibility/2006">
          <mc:Choice Requires="x14">
            <control shapeId="19623" r:id="rId170" name="Button 167">
              <controlPr defaultSize="0" print="0" autoFill="0" autoLine="0" autoPict="0">
                <anchor moveWithCells="1" sizeWithCells="1">
                  <from>
                    <xdr:col>134</xdr:col>
                    <xdr:colOff>0</xdr:colOff>
                    <xdr:row>0</xdr:row>
                    <xdr:rowOff>0</xdr:rowOff>
                  </from>
                  <to>
                    <xdr:col>135</xdr:col>
                    <xdr:colOff>0</xdr:colOff>
                    <xdr:row>0</xdr:row>
                    <xdr:rowOff>0</xdr:rowOff>
                  </to>
                </anchor>
              </controlPr>
            </control>
          </mc:Choice>
        </mc:AlternateContent>
        <mc:AlternateContent xmlns:mc="http://schemas.openxmlformats.org/markup-compatibility/2006">
          <mc:Choice Requires="x14">
            <control shapeId="19624" r:id="rId171" name="Button 168">
              <controlPr defaultSize="0" print="0" autoFill="0" autoLine="0" autoPict="0">
                <anchor moveWithCells="1" sizeWithCells="1">
                  <from>
                    <xdr:col>135</xdr:col>
                    <xdr:colOff>0</xdr:colOff>
                    <xdr:row>0</xdr:row>
                    <xdr:rowOff>0</xdr:rowOff>
                  </from>
                  <to>
                    <xdr:col>135</xdr:col>
                    <xdr:colOff>800100</xdr:colOff>
                    <xdr:row>0</xdr:row>
                    <xdr:rowOff>0</xdr:rowOff>
                  </to>
                </anchor>
              </controlPr>
            </control>
          </mc:Choice>
        </mc:AlternateContent>
        <mc:AlternateContent xmlns:mc="http://schemas.openxmlformats.org/markup-compatibility/2006">
          <mc:Choice Requires="x14">
            <control shapeId="19625" r:id="rId172" name="Button 169">
              <controlPr defaultSize="0" print="0" autoFill="0" autoLine="0" autoPict="0">
                <anchor moveWithCells="1" sizeWithCells="1">
                  <from>
                    <xdr:col>136</xdr:col>
                    <xdr:colOff>0</xdr:colOff>
                    <xdr:row>0</xdr:row>
                    <xdr:rowOff>0</xdr:rowOff>
                  </from>
                  <to>
                    <xdr:col>137</xdr:col>
                    <xdr:colOff>0</xdr:colOff>
                    <xdr:row>0</xdr:row>
                    <xdr:rowOff>0</xdr:rowOff>
                  </to>
                </anchor>
              </controlPr>
            </control>
          </mc:Choice>
        </mc:AlternateContent>
        <mc:AlternateContent xmlns:mc="http://schemas.openxmlformats.org/markup-compatibility/2006">
          <mc:Choice Requires="x14">
            <control shapeId="19626" r:id="rId173" name="Button 170">
              <controlPr defaultSize="0" print="0" autoFill="0" autoLine="0" autoPict="0">
                <anchor moveWithCells="1" sizeWithCells="1">
                  <from>
                    <xdr:col>137</xdr:col>
                    <xdr:colOff>0</xdr:colOff>
                    <xdr:row>0</xdr:row>
                    <xdr:rowOff>0</xdr:rowOff>
                  </from>
                  <to>
                    <xdr:col>138</xdr:col>
                    <xdr:colOff>0</xdr:colOff>
                    <xdr:row>0</xdr:row>
                    <xdr:rowOff>0</xdr:rowOff>
                  </to>
                </anchor>
              </controlPr>
            </control>
          </mc:Choice>
        </mc:AlternateContent>
        <mc:AlternateContent xmlns:mc="http://schemas.openxmlformats.org/markup-compatibility/2006">
          <mc:Choice Requires="x14">
            <control shapeId="19627" r:id="rId174" name="Button 171">
              <controlPr defaultSize="0" print="0" autoFill="0" autoLine="0" autoPict="0">
                <anchor moveWithCells="1" sizeWithCells="1">
                  <from>
                    <xdr:col>138</xdr:col>
                    <xdr:colOff>12700</xdr:colOff>
                    <xdr:row>0</xdr:row>
                    <xdr:rowOff>0</xdr:rowOff>
                  </from>
                  <to>
                    <xdr:col>139</xdr:col>
                    <xdr:colOff>0</xdr:colOff>
                    <xdr:row>0</xdr:row>
                    <xdr:rowOff>0</xdr:rowOff>
                  </to>
                </anchor>
              </controlPr>
            </control>
          </mc:Choice>
        </mc:AlternateContent>
        <mc:AlternateContent xmlns:mc="http://schemas.openxmlformats.org/markup-compatibility/2006">
          <mc:Choice Requires="x14">
            <control shapeId="19628" r:id="rId175" name="Button 172">
              <controlPr defaultSize="0" print="0" autoFill="0" autoLine="0" autoPict="0">
                <anchor moveWithCells="1" sizeWithCells="1">
                  <from>
                    <xdr:col>139</xdr:col>
                    <xdr:colOff>0</xdr:colOff>
                    <xdr:row>0</xdr:row>
                    <xdr:rowOff>0</xdr:rowOff>
                  </from>
                  <to>
                    <xdr:col>139</xdr:col>
                    <xdr:colOff>800100</xdr:colOff>
                    <xdr:row>0</xdr:row>
                    <xdr:rowOff>0</xdr:rowOff>
                  </to>
                </anchor>
              </controlPr>
            </control>
          </mc:Choice>
        </mc:AlternateContent>
        <mc:AlternateContent xmlns:mc="http://schemas.openxmlformats.org/markup-compatibility/2006">
          <mc:Choice Requires="x14">
            <control shapeId="19629" r:id="rId176" name="Button 173">
              <controlPr defaultSize="0" print="0" autoFill="0" autoLine="0" autoPict="0">
                <anchor moveWithCells="1" sizeWithCells="1">
                  <from>
                    <xdr:col>140</xdr:col>
                    <xdr:colOff>0</xdr:colOff>
                    <xdr:row>0</xdr:row>
                    <xdr:rowOff>0</xdr:rowOff>
                  </from>
                  <to>
                    <xdr:col>141</xdr:col>
                    <xdr:colOff>0</xdr:colOff>
                    <xdr:row>0</xdr:row>
                    <xdr:rowOff>0</xdr:rowOff>
                  </to>
                </anchor>
              </controlPr>
            </control>
          </mc:Choice>
        </mc:AlternateContent>
        <mc:AlternateContent xmlns:mc="http://schemas.openxmlformats.org/markup-compatibility/2006">
          <mc:Choice Requires="x14">
            <control shapeId="19630" r:id="rId177" name="Button 174">
              <controlPr defaultSize="0" print="0" autoFill="0" autoLine="0" autoPict="0">
                <anchor moveWithCells="1" sizeWithCells="1">
                  <from>
                    <xdr:col>141</xdr:col>
                    <xdr:colOff>0</xdr:colOff>
                    <xdr:row>0</xdr:row>
                    <xdr:rowOff>0</xdr:rowOff>
                  </from>
                  <to>
                    <xdr:col>141</xdr:col>
                    <xdr:colOff>800100</xdr:colOff>
                    <xdr:row>0</xdr:row>
                    <xdr:rowOff>0</xdr:rowOff>
                  </to>
                </anchor>
              </controlPr>
            </control>
          </mc:Choice>
        </mc:AlternateContent>
        <mc:AlternateContent xmlns:mc="http://schemas.openxmlformats.org/markup-compatibility/2006">
          <mc:Choice Requires="x14">
            <control shapeId="19631" r:id="rId178" name="Button 175">
              <controlPr defaultSize="0" print="0" autoFill="0" autoLine="0" autoPict="0">
                <anchor moveWithCells="1" sizeWithCells="1">
                  <from>
                    <xdr:col>142</xdr:col>
                    <xdr:colOff>0</xdr:colOff>
                    <xdr:row>0</xdr:row>
                    <xdr:rowOff>0</xdr:rowOff>
                  </from>
                  <to>
                    <xdr:col>142</xdr:col>
                    <xdr:colOff>800100</xdr:colOff>
                    <xdr:row>0</xdr:row>
                    <xdr:rowOff>0</xdr:rowOff>
                  </to>
                </anchor>
              </controlPr>
            </control>
          </mc:Choice>
        </mc:AlternateContent>
        <mc:AlternateContent xmlns:mc="http://schemas.openxmlformats.org/markup-compatibility/2006">
          <mc:Choice Requires="x14">
            <control shapeId="19632" r:id="rId179" name="Button 176">
              <controlPr defaultSize="0" print="0" autoFill="0" autoLine="0" autoPict="0">
                <anchor moveWithCells="1" sizeWithCells="1">
                  <from>
                    <xdr:col>143</xdr:col>
                    <xdr:colOff>0</xdr:colOff>
                    <xdr:row>0</xdr:row>
                    <xdr:rowOff>0</xdr:rowOff>
                  </from>
                  <to>
                    <xdr:col>144</xdr:col>
                    <xdr:colOff>0</xdr:colOff>
                    <xdr:row>0</xdr:row>
                    <xdr:rowOff>0</xdr:rowOff>
                  </to>
                </anchor>
              </controlPr>
            </control>
          </mc:Choice>
        </mc:AlternateContent>
        <mc:AlternateContent xmlns:mc="http://schemas.openxmlformats.org/markup-compatibility/2006">
          <mc:Choice Requires="x14">
            <control shapeId="19633" r:id="rId180" name="Button 177">
              <controlPr defaultSize="0" print="0" autoFill="0" autoLine="0" autoPict="0">
                <anchor moveWithCells="1" sizeWithCells="1">
                  <from>
                    <xdr:col>144</xdr:col>
                    <xdr:colOff>0</xdr:colOff>
                    <xdr:row>0</xdr:row>
                    <xdr:rowOff>0</xdr:rowOff>
                  </from>
                  <to>
                    <xdr:col>144</xdr:col>
                    <xdr:colOff>800100</xdr:colOff>
                    <xdr:row>0</xdr:row>
                    <xdr:rowOff>0</xdr:rowOff>
                  </to>
                </anchor>
              </controlPr>
            </control>
          </mc:Choice>
        </mc:AlternateContent>
        <mc:AlternateContent xmlns:mc="http://schemas.openxmlformats.org/markup-compatibility/2006">
          <mc:Choice Requires="x14">
            <control shapeId="19634" r:id="rId181" name="Button 178">
              <controlPr defaultSize="0" print="0" autoFill="0" autoLine="0" autoPict="0">
                <anchor moveWithCells="1" sizeWithCells="1">
                  <from>
                    <xdr:col>144</xdr:col>
                    <xdr:colOff>800100</xdr:colOff>
                    <xdr:row>0</xdr:row>
                    <xdr:rowOff>0</xdr:rowOff>
                  </from>
                  <to>
                    <xdr:col>146</xdr:col>
                    <xdr:colOff>0</xdr:colOff>
                    <xdr:row>0</xdr:row>
                    <xdr:rowOff>0</xdr:rowOff>
                  </to>
                </anchor>
              </controlPr>
            </control>
          </mc:Choice>
        </mc:AlternateContent>
        <mc:AlternateContent xmlns:mc="http://schemas.openxmlformats.org/markup-compatibility/2006">
          <mc:Choice Requires="x14">
            <control shapeId="19635" r:id="rId182" name="Button 179">
              <controlPr defaultSize="0" print="0" autoFill="0" autoLine="0" autoPict="0">
                <anchor moveWithCells="1" sizeWithCells="1">
                  <from>
                    <xdr:col>146</xdr:col>
                    <xdr:colOff>0</xdr:colOff>
                    <xdr:row>0</xdr:row>
                    <xdr:rowOff>0</xdr:rowOff>
                  </from>
                  <to>
                    <xdr:col>147</xdr:col>
                    <xdr:colOff>0</xdr:colOff>
                    <xdr:row>0</xdr:row>
                    <xdr:rowOff>0</xdr:rowOff>
                  </to>
                </anchor>
              </controlPr>
            </control>
          </mc:Choice>
        </mc:AlternateContent>
        <mc:AlternateContent xmlns:mc="http://schemas.openxmlformats.org/markup-compatibility/2006">
          <mc:Choice Requires="x14">
            <control shapeId="19636" r:id="rId183" name="Button 180">
              <controlPr defaultSize="0" print="0" autoFill="0" autoLine="0" autoPict="0">
                <anchor moveWithCells="1" sizeWithCells="1">
                  <from>
                    <xdr:col>147</xdr:col>
                    <xdr:colOff>0</xdr:colOff>
                    <xdr:row>0</xdr:row>
                    <xdr:rowOff>0</xdr:rowOff>
                  </from>
                  <to>
                    <xdr:col>147</xdr:col>
                    <xdr:colOff>800100</xdr:colOff>
                    <xdr:row>0</xdr:row>
                    <xdr:rowOff>0</xdr:rowOff>
                  </to>
                </anchor>
              </controlPr>
            </control>
          </mc:Choice>
        </mc:AlternateContent>
        <mc:AlternateContent xmlns:mc="http://schemas.openxmlformats.org/markup-compatibility/2006">
          <mc:Choice Requires="x14">
            <control shapeId="19637" r:id="rId184" name="Button 181">
              <controlPr defaultSize="0" print="0" autoFill="0" autoLine="0" autoPict="0">
                <anchor moveWithCells="1" sizeWithCells="1">
                  <from>
                    <xdr:col>148</xdr:col>
                    <xdr:colOff>0</xdr:colOff>
                    <xdr:row>0</xdr:row>
                    <xdr:rowOff>0</xdr:rowOff>
                  </from>
                  <to>
                    <xdr:col>149</xdr:col>
                    <xdr:colOff>0</xdr:colOff>
                    <xdr:row>0</xdr:row>
                    <xdr:rowOff>0</xdr:rowOff>
                  </to>
                </anchor>
              </controlPr>
            </control>
          </mc:Choice>
        </mc:AlternateContent>
        <mc:AlternateContent xmlns:mc="http://schemas.openxmlformats.org/markup-compatibility/2006">
          <mc:Choice Requires="x14">
            <control shapeId="19638" r:id="rId185" name="Button 182">
              <controlPr defaultSize="0" print="0" autoFill="0" autoLine="0" autoPict="0">
                <anchor moveWithCells="1" sizeWithCells="1">
                  <from>
                    <xdr:col>137</xdr:col>
                    <xdr:colOff>0</xdr:colOff>
                    <xdr:row>0</xdr:row>
                    <xdr:rowOff>0</xdr:rowOff>
                  </from>
                  <to>
                    <xdr:col>138</xdr:col>
                    <xdr:colOff>0</xdr:colOff>
                    <xdr:row>0</xdr:row>
                    <xdr:rowOff>0</xdr:rowOff>
                  </to>
                </anchor>
              </controlPr>
            </control>
          </mc:Choice>
        </mc:AlternateContent>
        <mc:AlternateContent xmlns:mc="http://schemas.openxmlformats.org/markup-compatibility/2006">
          <mc:Choice Requires="x14">
            <control shapeId="19639" r:id="rId186" name="Button 183">
              <controlPr defaultSize="0" print="0" autoFill="0" autoLine="0" autoPict="0">
                <anchor moveWithCells="1" sizeWithCells="1">
                  <from>
                    <xdr:col>138</xdr:col>
                    <xdr:colOff>12700</xdr:colOff>
                    <xdr:row>0</xdr:row>
                    <xdr:rowOff>0</xdr:rowOff>
                  </from>
                  <to>
                    <xdr:col>139</xdr:col>
                    <xdr:colOff>0</xdr:colOff>
                    <xdr:row>0</xdr:row>
                    <xdr:rowOff>0</xdr:rowOff>
                  </to>
                </anchor>
              </controlPr>
            </control>
          </mc:Choice>
        </mc:AlternateContent>
        <mc:AlternateContent xmlns:mc="http://schemas.openxmlformats.org/markup-compatibility/2006">
          <mc:Choice Requires="x14">
            <control shapeId="19640" r:id="rId187" name="Button 184">
              <controlPr defaultSize="0" print="0" autoFill="0" autoLine="0" autoPict="0">
                <anchor moveWithCells="1" sizeWithCells="1">
                  <from>
                    <xdr:col>139</xdr:col>
                    <xdr:colOff>0</xdr:colOff>
                    <xdr:row>0</xdr:row>
                    <xdr:rowOff>0</xdr:rowOff>
                  </from>
                  <to>
                    <xdr:col>139</xdr:col>
                    <xdr:colOff>800100</xdr:colOff>
                    <xdr:row>0</xdr:row>
                    <xdr:rowOff>0</xdr:rowOff>
                  </to>
                </anchor>
              </controlPr>
            </control>
          </mc:Choice>
        </mc:AlternateContent>
        <mc:AlternateContent xmlns:mc="http://schemas.openxmlformats.org/markup-compatibility/2006">
          <mc:Choice Requires="x14">
            <control shapeId="19641" r:id="rId188" name="Button 185">
              <controlPr defaultSize="0" print="0" autoFill="0" autoLine="0" autoPict="0">
                <anchor moveWithCells="1" sizeWithCells="1">
                  <from>
                    <xdr:col>140</xdr:col>
                    <xdr:colOff>0</xdr:colOff>
                    <xdr:row>0</xdr:row>
                    <xdr:rowOff>0</xdr:rowOff>
                  </from>
                  <to>
                    <xdr:col>141</xdr:col>
                    <xdr:colOff>0</xdr:colOff>
                    <xdr:row>0</xdr:row>
                    <xdr:rowOff>0</xdr:rowOff>
                  </to>
                </anchor>
              </controlPr>
            </control>
          </mc:Choice>
        </mc:AlternateContent>
        <mc:AlternateContent xmlns:mc="http://schemas.openxmlformats.org/markup-compatibility/2006">
          <mc:Choice Requires="x14">
            <control shapeId="19642" r:id="rId189" name="Button 186">
              <controlPr defaultSize="0" print="0" autoFill="0" autoLine="0" autoPict="0">
                <anchor moveWithCells="1" sizeWithCells="1">
                  <from>
                    <xdr:col>141</xdr:col>
                    <xdr:colOff>0</xdr:colOff>
                    <xdr:row>0</xdr:row>
                    <xdr:rowOff>0</xdr:rowOff>
                  </from>
                  <to>
                    <xdr:col>141</xdr:col>
                    <xdr:colOff>800100</xdr:colOff>
                    <xdr:row>0</xdr:row>
                    <xdr:rowOff>0</xdr:rowOff>
                  </to>
                </anchor>
              </controlPr>
            </control>
          </mc:Choice>
        </mc:AlternateContent>
        <mc:AlternateContent xmlns:mc="http://schemas.openxmlformats.org/markup-compatibility/2006">
          <mc:Choice Requires="x14">
            <control shapeId="19643" r:id="rId190" name="Button 187">
              <controlPr defaultSize="0" print="0" autoFill="0" autoLine="0" autoPict="0">
                <anchor moveWithCells="1" sizeWithCells="1">
                  <from>
                    <xdr:col>142</xdr:col>
                    <xdr:colOff>0</xdr:colOff>
                    <xdr:row>0</xdr:row>
                    <xdr:rowOff>0</xdr:rowOff>
                  </from>
                  <to>
                    <xdr:col>142</xdr:col>
                    <xdr:colOff>800100</xdr:colOff>
                    <xdr:row>0</xdr:row>
                    <xdr:rowOff>0</xdr:rowOff>
                  </to>
                </anchor>
              </controlPr>
            </control>
          </mc:Choice>
        </mc:AlternateContent>
        <mc:AlternateContent xmlns:mc="http://schemas.openxmlformats.org/markup-compatibility/2006">
          <mc:Choice Requires="x14">
            <control shapeId="19644" r:id="rId191" name="Button 188">
              <controlPr defaultSize="0" print="0" autoFill="0" autoLine="0" autoPict="0">
                <anchor moveWithCells="1" sizeWithCells="1">
                  <from>
                    <xdr:col>143</xdr:col>
                    <xdr:colOff>0</xdr:colOff>
                    <xdr:row>0</xdr:row>
                    <xdr:rowOff>0</xdr:rowOff>
                  </from>
                  <to>
                    <xdr:col>144</xdr:col>
                    <xdr:colOff>0</xdr:colOff>
                    <xdr:row>0</xdr:row>
                    <xdr:rowOff>0</xdr:rowOff>
                  </to>
                </anchor>
              </controlPr>
            </control>
          </mc:Choice>
        </mc:AlternateContent>
        <mc:AlternateContent xmlns:mc="http://schemas.openxmlformats.org/markup-compatibility/2006">
          <mc:Choice Requires="x14">
            <control shapeId="19645" r:id="rId192" name="Button 189">
              <controlPr defaultSize="0" print="0" autoFill="0" autoLine="0" autoPict="0">
                <anchor moveWithCells="1" sizeWithCells="1">
                  <from>
                    <xdr:col>144</xdr:col>
                    <xdr:colOff>0</xdr:colOff>
                    <xdr:row>0</xdr:row>
                    <xdr:rowOff>0</xdr:rowOff>
                  </from>
                  <to>
                    <xdr:col>144</xdr:col>
                    <xdr:colOff>800100</xdr:colOff>
                    <xdr:row>0</xdr:row>
                    <xdr:rowOff>0</xdr:rowOff>
                  </to>
                </anchor>
              </controlPr>
            </control>
          </mc:Choice>
        </mc:AlternateContent>
        <mc:AlternateContent xmlns:mc="http://schemas.openxmlformats.org/markup-compatibility/2006">
          <mc:Choice Requires="x14">
            <control shapeId="19646" r:id="rId193" name="Button 190">
              <controlPr defaultSize="0" print="0" autoFill="0" autoLine="0" autoPict="0">
                <anchor moveWithCells="1" sizeWithCells="1">
                  <from>
                    <xdr:col>144</xdr:col>
                    <xdr:colOff>800100</xdr:colOff>
                    <xdr:row>0</xdr:row>
                    <xdr:rowOff>0</xdr:rowOff>
                  </from>
                  <to>
                    <xdr:col>146</xdr:col>
                    <xdr:colOff>0</xdr:colOff>
                    <xdr:row>0</xdr:row>
                    <xdr:rowOff>0</xdr:rowOff>
                  </to>
                </anchor>
              </controlPr>
            </control>
          </mc:Choice>
        </mc:AlternateContent>
        <mc:AlternateContent xmlns:mc="http://schemas.openxmlformats.org/markup-compatibility/2006">
          <mc:Choice Requires="x14">
            <control shapeId="19647" r:id="rId194" name="Button 191">
              <controlPr defaultSize="0" print="0" autoFill="0" autoLine="0" autoPict="0">
                <anchor moveWithCells="1" sizeWithCells="1">
                  <from>
                    <xdr:col>146</xdr:col>
                    <xdr:colOff>0</xdr:colOff>
                    <xdr:row>0</xdr:row>
                    <xdr:rowOff>0</xdr:rowOff>
                  </from>
                  <to>
                    <xdr:col>147</xdr:col>
                    <xdr:colOff>0</xdr:colOff>
                    <xdr:row>0</xdr:row>
                    <xdr:rowOff>0</xdr:rowOff>
                  </to>
                </anchor>
              </controlPr>
            </control>
          </mc:Choice>
        </mc:AlternateContent>
        <mc:AlternateContent xmlns:mc="http://schemas.openxmlformats.org/markup-compatibility/2006">
          <mc:Choice Requires="x14">
            <control shapeId="19648" r:id="rId195" name="Button 192">
              <controlPr defaultSize="0" print="0" autoFill="0" autoLine="0" autoPict="0">
                <anchor moveWithCells="1" sizeWithCells="1">
                  <from>
                    <xdr:col>147</xdr:col>
                    <xdr:colOff>0</xdr:colOff>
                    <xdr:row>0</xdr:row>
                    <xdr:rowOff>0</xdr:rowOff>
                  </from>
                  <to>
                    <xdr:col>147</xdr:col>
                    <xdr:colOff>800100</xdr:colOff>
                    <xdr:row>0</xdr:row>
                    <xdr:rowOff>0</xdr:rowOff>
                  </to>
                </anchor>
              </controlPr>
            </control>
          </mc:Choice>
        </mc:AlternateContent>
        <mc:AlternateContent xmlns:mc="http://schemas.openxmlformats.org/markup-compatibility/2006">
          <mc:Choice Requires="x14">
            <control shapeId="19649" r:id="rId196" name="Button 193">
              <controlPr defaultSize="0" print="0" autoFill="0" autoLine="0" autoPict="0">
                <anchor moveWithCells="1" sizeWithCells="1">
                  <from>
                    <xdr:col>148</xdr:col>
                    <xdr:colOff>0</xdr:colOff>
                    <xdr:row>0</xdr:row>
                    <xdr:rowOff>0</xdr:rowOff>
                  </from>
                  <to>
                    <xdr:col>149</xdr:col>
                    <xdr:colOff>0</xdr:colOff>
                    <xdr:row>0</xdr:row>
                    <xdr:rowOff>0</xdr:rowOff>
                  </to>
                </anchor>
              </controlPr>
            </control>
          </mc:Choice>
        </mc:AlternateContent>
        <mc:AlternateContent xmlns:mc="http://schemas.openxmlformats.org/markup-compatibility/2006">
          <mc:Choice Requires="x14">
            <control shapeId="19650" r:id="rId197" name="Button 194">
              <controlPr defaultSize="0" print="0" autoFill="0" autoLine="0" autoPict="0">
                <anchor moveWithCells="1" sizeWithCells="1">
                  <from>
                    <xdr:col>149</xdr:col>
                    <xdr:colOff>0</xdr:colOff>
                    <xdr:row>0</xdr:row>
                    <xdr:rowOff>0</xdr:rowOff>
                  </from>
                  <to>
                    <xdr:col>150</xdr:col>
                    <xdr:colOff>0</xdr:colOff>
                    <xdr:row>0</xdr:row>
                    <xdr:rowOff>0</xdr:rowOff>
                  </to>
                </anchor>
              </controlPr>
            </control>
          </mc:Choice>
        </mc:AlternateContent>
        <mc:AlternateContent xmlns:mc="http://schemas.openxmlformats.org/markup-compatibility/2006">
          <mc:Choice Requires="x14">
            <control shapeId="19651" r:id="rId198" name="Button 195">
              <controlPr defaultSize="0" print="0" autoFill="0" autoLine="0" autoPict="0">
                <anchor moveWithCells="1" sizeWithCells="1">
                  <from>
                    <xdr:col>150</xdr:col>
                    <xdr:colOff>12700</xdr:colOff>
                    <xdr:row>0</xdr:row>
                    <xdr:rowOff>0</xdr:rowOff>
                  </from>
                  <to>
                    <xdr:col>151</xdr:col>
                    <xdr:colOff>0</xdr:colOff>
                    <xdr:row>0</xdr:row>
                    <xdr:rowOff>0</xdr:rowOff>
                  </to>
                </anchor>
              </controlPr>
            </control>
          </mc:Choice>
        </mc:AlternateContent>
        <mc:AlternateContent xmlns:mc="http://schemas.openxmlformats.org/markup-compatibility/2006">
          <mc:Choice Requires="x14">
            <control shapeId="19652" r:id="rId199" name="Button 196">
              <controlPr defaultSize="0" print="0" autoFill="0" autoLine="0" autoPict="0">
                <anchor moveWithCells="1" sizeWithCells="1">
                  <from>
                    <xdr:col>151</xdr:col>
                    <xdr:colOff>0</xdr:colOff>
                    <xdr:row>0</xdr:row>
                    <xdr:rowOff>0</xdr:rowOff>
                  </from>
                  <to>
                    <xdr:col>151</xdr:col>
                    <xdr:colOff>800100</xdr:colOff>
                    <xdr:row>0</xdr:row>
                    <xdr:rowOff>0</xdr:rowOff>
                  </to>
                </anchor>
              </controlPr>
            </control>
          </mc:Choice>
        </mc:AlternateContent>
        <mc:AlternateContent xmlns:mc="http://schemas.openxmlformats.org/markup-compatibility/2006">
          <mc:Choice Requires="x14">
            <control shapeId="19653" r:id="rId200" name="Button 197">
              <controlPr defaultSize="0" print="0" autoFill="0" autoLine="0" autoPict="0">
                <anchor moveWithCells="1" sizeWithCells="1">
                  <from>
                    <xdr:col>152</xdr:col>
                    <xdr:colOff>0</xdr:colOff>
                    <xdr:row>0</xdr:row>
                    <xdr:rowOff>0</xdr:rowOff>
                  </from>
                  <to>
                    <xdr:col>153</xdr:col>
                    <xdr:colOff>0</xdr:colOff>
                    <xdr:row>0</xdr:row>
                    <xdr:rowOff>0</xdr:rowOff>
                  </to>
                </anchor>
              </controlPr>
            </control>
          </mc:Choice>
        </mc:AlternateContent>
        <mc:AlternateContent xmlns:mc="http://schemas.openxmlformats.org/markup-compatibility/2006">
          <mc:Choice Requires="x14">
            <control shapeId="19654" r:id="rId201" name="Button 198">
              <controlPr defaultSize="0" print="0" autoFill="0" autoLine="0" autoPict="0">
                <anchor moveWithCells="1" sizeWithCells="1">
                  <from>
                    <xdr:col>153</xdr:col>
                    <xdr:colOff>0</xdr:colOff>
                    <xdr:row>0</xdr:row>
                    <xdr:rowOff>0</xdr:rowOff>
                  </from>
                  <to>
                    <xdr:col>153</xdr:col>
                    <xdr:colOff>800100</xdr:colOff>
                    <xdr:row>0</xdr:row>
                    <xdr:rowOff>0</xdr:rowOff>
                  </to>
                </anchor>
              </controlPr>
            </control>
          </mc:Choice>
        </mc:AlternateContent>
        <mc:AlternateContent xmlns:mc="http://schemas.openxmlformats.org/markup-compatibility/2006">
          <mc:Choice Requires="x14">
            <control shapeId="19655" r:id="rId202" name="Button 199">
              <controlPr defaultSize="0" print="0" autoFill="0" autoLine="0" autoPict="0">
                <anchor moveWithCells="1" sizeWithCells="1">
                  <from>
                    <xdr:col>154</xdr:col>
                    <xdr:colOff>0</xdr:colOff>
                    <xdr:row>0</xdr:row>
                    <xdr:rowOff>0</xdr:rowOff>
                  </from>
                  <to>
                    <xdr:col>154</xdr:col>
                    <xdr:colOff>800100</xdr:colOff>
                    <xdr:row>0</xdr:row>
                    <xdr:rowOff>0</xdr:rowOff>
                  </to>
                </anchor>
              </controlPr>
            </control>
          </mc:Choice>
        </mc:AlternateContent>
        <mc:AlternateContent xmlns:mc="http://schemas.openxmlformats.org/markup-compatibility/2006">
          <mc:Choice Requires="x14">
            <control shapeId="19656" r:id="rId203" name="Button 200">
              <controlPr defaultSize="0" print="0" autoFill="0" autoLine="0" autoPict="0">
                <anchor moveWithCells="1" sizeWithCells="1">
                  <from>
                    <xdr:col>155</xdr:col>
                    <xdr:colOff>0</xdr:colOff>
                    <xdr:row>0</xdr:row>
                    <xdr:rowOff>0</xdr:rowOff>
                  </from>
                  <to>
                    <xdr:col>156</xdr:col>
                    <xdr:colOff>0</xdr:colOff>
                    <xdr:row>0</xdr:row>
                    <xdr:rowOff>0</xdr:rowOff>
                  </to>
                </anchor>
              </controlPr>
            </control>
          </mc:Choice>
        </mc:AlternateContent>
        <mc:AlternateContent xmlns:mc="http://schemas.openxmlformats.org/markup-compatibility/2006">
          <mc:Choice Requires="x14">
            <control shapeId="19657" r:id="rId204" name="Button 201">
              <controlPr defaultSize="0" print="0" autoFill="0" autoLine="0" autoPict="0">
                <anchor moveWithCells="1" sizeWithCells="1">
                  <from>
                    <xdr:col>156</xdr:col>
                    <xdr:colOff>0</xdr:colOff>
                    <xdr:row>0</xdr:row>
                    <xdr:rowOff>0</xdr:rowOff>
                  </from>
                  <to>
                    <xdr:col>156</xdr:col>
                    <xdr:colOff>800100</xdr:colOff>
                    <xdr:row>0</xdr:row>
                    <xdr:rowOff>0</xdr:rowOff>
                  </to>
                </anchor>
              </controlPr>
            </control>
          </mc:Choice>
        </mc:AlternateContent>
        <mc:AlternateContent xmlns:mc="http://schemas.openxmlformats.org/markup-compatibility/2006">
          <mc:Choice Requires="x14">
            <control shapeId="19658" r:id="rId205" name="Button 202">
              <controlPr defaultSize="0" print="0" autoFill="0" autoLine="0" autoPict="0">
                <anchor moveWithCells="1" sizeWithCells="1">
                  <from>
                    <xdr:col>156</xdr:col>
                    <xdr:colOff>800100</xdr:colOff>
                    <xdr:row>0</xdr:row>
                    <xdr:rowOff>0</xdr:rowOff>
                  </from>
                  <to>
                    <xdr:col>158</xdr:col>
                    <xdr:colOff>0</xdr:colOff>
                    <xdr:row>0</xdr:row>
                    <xdr:rowOff>0</xdr:rowOff>
                  </to>
                </anchor>
              </controlPr>
            </control>
          </mc:Choice>
        </mc:AlternateContent>
        <mc:AlternateContent xmlns:mc="http://schemas.openxmlformats.org/markup-compatibility/2006">
          <mc:Choice Requires="x14">
            <control shapeId="19659" r:id="rId206" name="Button 203">
              <controlPr defaultSize="0" print="0" autoFill="0" autoLine="0" autoPict="0">
                <anchor moveWithCells="1" sizeWithCells="1">
                  <from>
                    <xdr:col>158</xdr:col>
                    <xdr:colOff>0</xdr:colOff>
                    <xdr:row>0</xdr:row>
                    <xdr:rowOff>0</xdr:rowOff>
                  </from>
                  <to>
                    <xdr:col>159</xdr:col>
                    <xdr:colOff>0</xdr:colOff>
                    <xdr:row>0</xdr:row>
                    <xdr:rowOff>0</xdr:rowOff>
                  </to>
                </anchor>
              </controlPr>
            </control>
          </mc:Choice>
        </mc:AlternateContent>
        <mc:AlternateContent xmlns:mc="http://schemas.openxmlformats.org/markup-compatibility/2006">
          <mc:Choice Requires="x14">
            <control shapeId="19660" r:id="rId207" name="Button 204">
              <controlPr defaultSize="0" print="0" autoFill="0" autoLine="0" autoPict="0">
                <anchor moveWithCells="1" sizeWithCells="1">
                  <from>
                    <xdr:col>159</xdr:col>
                    <xdr:colOff>0</xdr:colOff>
                    <xdr:row>0</xdr:row>
                    <xdr:rowOff>0</xdr:rowOff>
                  </from>
                  <to>
                    <xdr:col>159</xdr:col>
                    <xdr:colOff>800100</xdr:colOff>
                    <xdr:row>0</xdr:row>
                    <xdr:rowOff>0</xdr:rowOff>
                  </to>
                </anchor>
              </controlPr>
            </control>
          </mc:Choice>
        </mc:AlternateContent>
        <mc:AlternateContent xmlns:mc="http://schemas.openxmlformats.org/markup-compatibility/2006">
          <mc:Choice Requires="x14">
            <control shapeId="19661" r:id="rId208" name="Button 205">
              <controlPr defaultSize="0" print="0" autoFill="0" autoLine="0" autoPict="0">
                <anchor moveWithCells="1" sizeWithCells="1">
                  <from>
                    <xdr:col>160</xdr:col>
                    <xdr:colOff>0</xdr:colOff>
                    <xdr:row>0</xdr:row>
                    <xdr:rowOff>0</xdr:rowOff>
                  </from>
                  <to>
                    <xdr:col>161</xdr:col>
                    <xdr:colOff>0</xdr:colOff>
                    <xdr:row>0</xdr:row>
                    <xdr:rowOff>0</xdr:rowOff>
                  </to>
                </anchor>
              </controlPr>
            </control>
          </mc:Choice>
        </mc:AlternateContent>
        <mc:AlternateContent xmlns:mc="http://schemas.openxmlformats.org/markup-compatibility/2006">
          <mc:Choice Requires="x14">
            <control shapeId="19662" r:id="rId209" name="Button 206">
              <controlPr defaultSize="0" print="0" autoFill="0" autoLine="0" autoPict="0">
                <anchor moveWithCells="1" sizeWithCells="1">
                  <from>
                    <xdr:col>149</xdr:col>
                    <xdr:colOff>0</xdr:colOff>
                    <xdr:row>0</xdr:row>
                    <xdr:rowOff>0</xdr:rowOff>
                  </from>
                  <to>
                    <xdr:col>150</xdr:col>
                    <xdr:colOff>0</xdr:colOff>
                    <xdr:row>0</xdr:row>
                    <xdr:rowOff>0</xdr:rowOff>
                  </to>
                </anchor>
              </controlPr>
            </control>
          </mc:Choice>
        </mc:AlternateContent>
        <mc:AlternateContent xmlns:mc="http://schemas.openxmlformats.org/markup-compatibility/2006">
          <mc:Choice Requires="x14">
            <control shapeId="19663" r:id="rId210" name="Button 207">
              <controlPr defaultSize="0" print="0" autoFill="0" autoLine="0" autoPict="0">
                <anchor moveWithCells="1" sizeWithCells="1">
                  <from>
                    <xdr:col>150</xdr:col>
                    <xdr:colOff>12700</xdr:colOff>
                    <xdr:row>0</xdr:row>
                    <xdr:rowOff>0</xdr:rowOff>
                  </from>
                  <to>
                    <xdr:col>151</xdr:col>
                    <xdr:colOff>0</xdr:colOff>
                    <xdr:row>0</xdr:row>
                    <xdr:rowOff>0</xdr:rowOff>
                  </to>
                </anchor>
              </controlPr>
            </control>
          </mc:Choice>
        </mc:AlternateContent>
        <mc:AlternateContent xmlns:mc="http://schemas.openxmlformats.org/markup-compatibility/2006">
          <mc:Choice Requires="x14">
            <control shapeId="19664" r:id="rId211" name="Button 208">
              <controlPr defaultSize="0" print="0" autoFill="0" autoLine="0" autoPict="0">
                <anchor moveWithCells="1" sizeWithCells="1">
                  <from>
                    <xdr:col>151</xdr:col>
                    <xdr:colOff>0</xdr:colOff>
                    <xdr:row>0</xdr:row>
                    <xdr:rowOff>0</xdr:rowOff>
                  </from>
                  <to>
                    <xdr:col>151</xdr:col>
                    <xdr:colOff>800100</xdr:colOff>
                    <xdr:row>0</xdr:row>
                    <xdr:rowOff>0</xdr:rowOff>
                  </to>
                </anchor>
              </controlPr>
            </control>
          </mc:Choice>
        </mc:AlternateContent>
        <mc:AlternateContent xmlns:mc="http://schemas.openxmlformats.org/markup-compatibility/2006">
          <mc:Choice Requires="x14">
            <control shapeId="19665" r:id="rId212" name="Button 209">
              <controlPr defaultSize="0" print="0" autoFill="0" autoLine="0" autoPict="0">
                <anchor moveWithCells="1" sizeWithCells="1">
                  <from>
                    <xdr:col>152</xdr:col>
                    <xdr:colOff>0</xdr:colOff>
                    <xdr:row>0</xdr:row>
                    <xdr:rowOff>0</xdr:rowOff>
                  </from>
                  <to>
                    <xdr:col>153</xdr:col>
                    <xdr:colOff>0</xdr:colOff>
                    <xdr:row>0</xdr:row>
                    <xdr:rowOff>0</xdr:rowOff>
                  </to>
                </anchor>
              </controlPr>
            </control>
          </mc:Choice>
        </mc:AlternateContent>
        <mc:AlternateContent xmlns:mc="http://schemas.openxmlformats.org/markup-compatibility/2006">
          <mc:Choice Requires="x14">
            <control shapeId="19666" r:id="rId213" name="Button 210">
              <controlPr defaultSize="0" print="0" autoFill="0" autoLine="0" autoPict="0">
                <anchor moveWithCells="1" sizeWithCells="1">
                  <from>
                    <xdr:col>153</xdr:col>
                    <xdr:colOff>0</xdr:colOff>
                    <xdr:row>0</xdr:row>
                    <xdr:rowOff>0</xdr:rowOff>
                  </from>
                  <to>
                    <xdr:col>153</xdr:col>
                    <xdr:colOff>800100</xdr:colOff>
                    <xdr:row>0</xdr:row>
                    <xdr:rowOff>0</xdr:rowOff>
                  </to>
                </anchor>
              </controlPr>
            </control>
          </mc:Choice>
        </mc:AlternateContent>
        <mc:AlternateContent xmlns:mc="http://schemas.openxmlformats.org/markup-compatibility/2006">
          <mc:Choice Requires="x14">
            <control shapeId="19667" r:id="rId214" name="Button 211">
              <controlPr defaultSize="0" print="0" autoFill="0" autoLine="0" autoPict="0">
                <anchor moveWithCells="1" sizeWithCells="1">
                  <from>
                    <xdr:col>154</xdr:col>
                    <xdr:colOff>0</xdr:colOff>
                    <xdr:row>0</xdr:row>
                    <xdr:rowOff>0</xdr:rowOff>
                  </from>
                  <to>
                    <xdr:col>154</xdr:col>
                    <xdr:colOff>800100</xdr:colOff>
                    <xdr:row>0</xdr:row>
                    <xdr:rowOff>0</xdr:rowOff>
                  </to>
                </anchor>
              </controlPr>
            </control>
          </mc:Choice>
        </mc:AlternateContent>
        <mc:AlternateContent xmlns:mc="http://schemas.openxmlformats.org/markup-compatibility/2006">
          <mc:Choice Requires="x14">
            <control shapeId="19668" r:id="rId215" name="Button 212">
              <controlPr defaultSize="0" print="0" autoFill="0" autoLine="0" autoPict="0">
                <anchor moveWithCells="1" sizeWithCells="1">
                  <from>
                    <xdr:col>155</xdr:col>
                    <xdr:colOff>0</xdr:colOff>
                    <xdr:row>0</xdr:row>
                    <xdr:rowOff>0</xdr:rowOff>
                  </from>
                  <to>
                    <xdr:col>156</xdr:col>
                    <xdr:colOff>0</xdr:colOff>
                    <xdr:row>0</xdr:row>
                    <xdr:rowOff>0</xdr:rowOff>
                  </to>
                </anchor>
              </controlPr>
            </control>
          </mc:Choice>
        </mc:AlternateContent>
        <mc:AlternateContent xmlns:mc="http://schemas.openxmlformats.org/markup-compatibility/2006">
          <mc:Choice Requires="x14">
            <control shapeId="19669" r:id="rId216" name="Button 213">
              <controlPr defaultSize="0" print="0" autoFill="0" autoLine="0" autoPict="0">
                <anchor moveWithCells="1" sizeWithCells="1">
                  <from>
                    <xdr:col>156</xdr:col>
                    <xdr:colOff>0</xdr:colOff>
                    <xdr:row>0</xdr:row>
                    <xdr:rowOff>0</xdr:rowOff>
                  </from>
                  <to>
                    <xdr:col>156</xdr:col>
                    <xdr:colOff>800100</xdr:colOff>
                    <xdr:row>0</xdr:row>
                    <xdr:rowOff>0</xdr:rowOff>
                  </to>
                </anchor>
              </controlPr>
            </control>
          </mc:Choice>
        </mc:AlternateContent>
        <mc:AlternateContent xmlns:mc="http://schemas.openxmlformats.org/markup-compatibility/2006">
          <mc:Choice Requires="x14">
            <control shapeId="19670" r:id="rId217" name="Button 214">
              <controlPr defaultSize="0" print="0" autoFill="0" autoLine="0" autoPict="0">
                <anchor moveWithCells="1" sizeWithCells="1">
                  <from>
                    <xdr:col>156</xdr:col>
                    <xdr:colOff>800100</xdr:colOff>
                    <xdr:row>0</xdr:row>
                    <xdr:rowOff>0</xdr:rowOff>
                  </from>
                  <to>
                    <xdr:col>158</xdr:col>
                    <xdr:colOff>0</xdr:colOff>
                    <xdr:row>0</xdr:row>
                    <xdr:rowOff>0</xdr:rowOff>
                  </to>
                </anchor>
              </controlPr>
            </control>
          </mc:Choice>
        </mc:AlternateContent>
        <mc:AlternateContent xmlns:mc="http://schemas.openxmlformats.org/markup-compatibility/2006">
          <mc:Choice Requires="x14">
            <control shapeId="19671" r:id="rId218" name="Button 215">
              <controlPr defaultSize="0" print="0" autoFill="0" autoLine="0" autoPict="0">
                <anchor moveWithCells="1" sizeWithCells="1">
                  <from>
                    <xdr:col>158</xdr:col>
                    <xdr:colOff>0</xdr:colOff>
                    <xdr:row>0</xdr:row>
                    <xdr:rowOff>0</xdr:rowOff>
                  </from>
                  <to>
                    <xdr:col>159</xdr:col>
                    <xdr:colOff>0</xdr:colOff>
                    <xdr:row>0</xdr:row>
                    <xdr:rowOff>0</xdr:rowOff>
                  </to>
                </anchor>
              </controlPr>
            </control>
          </mc:Choice>
        </mc:AlternateContent>
        <mc:AlternateContent xmlns:mc="http://schemas.openxmlformats.org/markup-compatibility/2006">
          <mc:Choice Requires="x14">
            <control shapeId="19672" r:id="rId219" name="Button 216">
              <controlPr defaultSize="0" print="0" autoFill="0" autoLine="0" autoPict="0">
                <anchor moveWithCells="1" sizeWithCells="1">
                  <from>
                    <xdr:col>159</xdr:col>
                    <xdr:colOff>0</xdr:colOff>
                    <xdr:row>0</xdr:row>
                    <xdr:rowOff>0</xdr:rowOff>
                  </from>
                  <to>
                    <xdr:col>159</xdr:col>
                    <xdr:colOff>800100</xdr:colOff>
                    <xdr:row>0</xdr:row>
                    <xdr:rowOff>0</xdr:rowOff>
                  </to>
                </anchor>
              </controlPr>
            </control>
          </mc:Choice>
        </mc:AlternateContent>
        <mc:AlternateContent xmlns:mc="http://schemas.openxmlformats.org/markup-compatibility/2006">
          <mc:Choice Requires="x14">
            <control shapeId="19673" r:id="rId220" name="Button 217">
              <controlPr defaultSize="0" print="0" autoFill="0" autoLine="0" autoPict="0">
                <anchor moveWithCells="1" sizeWithCells="1">
                  <from>
                    <xdr:col>160</xdr:col>
                    <xdr:colOff>0</xdr:colOff>
                    <xdr:row>0</xdr:row>
                    <xdr:rowOff>0</xdr:rowOff>
                  </from>
                  <to>
                    <xdr:col>161</xdr:col>
                    <xdr:colOff>0</xdr:colOff>
                    <xdr:row>0</xdr:row>
                    <xdr:rowOff>0</xdr:rowOff>
                  </to>
                </anchor>
              </controlPr>
            </control>
          </mc:Choice>
        </mc:AlternateContent>
        <mc:AlternateContent xmlns:mc="http://schemas.openxmlformats.org/markup-compatibility/2006">
          <mc:Choice Requires="x14">
            <control shapeId="19674" r:id="rId221" name="Button 218">
              <controlPr defaultSize="0" print="0" autoFill="0" autoLine="0" autoPict="0">
                <anchor moveWithCells="1" sizeWithCells="1">
                  <from>
                    <xdr:col>161</xdr:col>
                    <xdr:colOff>0</xdr:colOff>
                    <xdr:row>0</xdr:row>
                    <xdr:rowOff>0</xdr:rowOff>
                  </from>
                  <to>
                    <xdr:col>162</xdr:col>
                    <xdr:colOff>0</xdr:colOff>
                    <xdr:row>0</xdr:row>
                    <xdr:rowOff>0</xdr:rowOff>
                  </to>
                </anchor>
              </controlPr>
            </control>
          </mc:Choice>
        </mc:AlternateContent>
        <mc:AlternateContent xmlns:mc="http://schemas.openxmlformats.org/markup-compatibility/2006">
          <mc:Choice Requires="x14">
            <control shapeId="19675" r:id="rId222" name="Button 219">
              <controlPr defaultSize="0" print="0" autoFill="0" autoLine="0" autoPict="0">
                <anchor moveWithCells="1" sizeWithCells="1">
                  <from>
                    <xdr:col>162</xdr:col>
                    <xdr:colOff>12700</xdr:colOff>
                    <xdr:row>0</xdr:row>
                    <xdr:rowOff>0</xdr:rowOff>
                  </from>
                  <to>
                    <xdr:col>163</xdr:col>
                    <xdr:colOff>0</xdr:colOff>
                    <xdr:row>0</xdr:row>
                    <xdr:rowOff>0</xdr:rowOff>
                  </to>
                </anchor>
              </controlPr>
            </control>
          </mc:Choice>
        </mc:AlternateContent>
        <mc:AlternateContent xmlns:mc="http://schemas.openxmlformats.org/markup-compatibility/2006">
          <mc:Choice Requires="x14">
            <control shapeId="19676" r:id="rId223" name="Button 220">
              <controlPr defaultSize="0" print="0" autoFill="0" autoLine="0" autoPict="0">
                <anchor moveWithCells="1" sizeWithCells="1">
                  <from>
                    <xdr:col>163</xdr:col>
                    <xdr:colOff>0</xdr:colOff>
                    <xdr:row>0</xdr:row>
                    <xdr:rowOff>0</xdr:rowOff>
                  </from>
                  <to>
                    <xdr:col>163</xdr:col>
                    <xdr:colOff>800100</xdr:colOff>
                    <xdr:row>0</xdr:row>
                    <xdr:rowOff>0</xdr:rowOff>
                  </to>
                </anchor>
              </controlPr>
            </control>
          </mc:Choice>
        </mc:AlternateContent>
        <mc:AlternateContent xmlns:mc="http://schemas.openxmlformats.org/markup-compatibility/2006">
          <mc:Choice Requires="x14">
            <control shapeId="19677" r:id="rId224" name="Button 221">
              <controlPr defaultSize="0" print="0" autoFill="0" autoLine="0" autoPict="0">
                <anchor moveWithCells="1" sizeWithCells="1">
                  <from>
                    <xdr:col>164</xdr:col>
                    <xdr:colOff>0</xdr:colOff>
                    <xdr:row>0</xdr:row>
                    <xdr:rowOff>0</xdr:rowOff>
                  </from>
                  <to>
                    <xdr:col>165</xdr:col>
                    <xdr:colOff>0</xdr:colOff>
                    <xdr:row>0</xdr:row>
                    <xdr:rowOff>0</xdr:rowOff>
                  </to>
                </anchor>
              </controlPr>
            </control>
          </mc:Choice>
        </mc:AlternateContent>
        <mc:AlternateContent xmlns:mc="http://schemas.openxmlformats.org/markup-compatibility/2006">
          <mc:Choice Requires="x14">
            <control shapeId="19678" r:id="rId225" name="Button 222">
              <controlPr defaultSize="0" print="0" autoFill="0" autoLine="0" autoPict="0">
                <anchor moveWithCells="1" sizeWithCells="1">
                  <from>
                    <xdr:col>165</xdr:col>
                    <xdr:colOff>0</xdr:colOff>
                    <xdr:row>0</xdr:row>
                    <xdr:rowOff>0</xdr:rowOff>
                  </from>
                  <to>
                    <xdr:col>165</xdr:col>
                    <xdr:colOff>800100</xdr:colOff>
                    <xdr:row>0</xdr:row>
                    <xdr:rowOff>0</xdr:rowOff>
                  </to>
                </anchor>
              </controlPr>
            </control>
          </mc:Choice>
        </mc:AlternateContent>
        <mc:AlternateContent xmlns:mc="http://schemas.openxmlformats.org/markup-compatibility/2006">
          <mc:Choice Requires="x14">
            <control shapeId="19679" r:id="rId226" name="Button 223">
              <controlPr defaultSize="0" print="0" autoFill="0" autoLine="0" autoPict="0">
                <anchor moveWithCells="1" sizeWithCells="1">
                  <from>
                    <xdr:col>166</xdr:col>
                    <xdr:colOff>0</xdr:colOff>
                    <xdr:row>0</xdr:row>
                    <xdr:rowOff>0</xdr:rowOff>
                  </from>
                  <to>
                    <xdr:col>166</xdr:col>
                    <xdr:colOff>800100</xdr:colOff>
                    <xdr:row>0</xdr:row>
                    <xdr:rowOff>0</xdr:rowOff>
                  </to>
                </anchor>
              </controlPr>
            </control>
          </mc:Choice>
        </mc:AlternateContent>
        <mc:AlternateContent xmlns:mc="http://schemas.openxmlformats.org/markup-compatibility/2006">
          <mc:Choice Requires="x14">
            <control shapeId="19680" r:id="rId227" name="Button 224">
              <controlPr defaultSize="0" print="0" autoFill="0" autoLine="0" autoPict="0">
                <anchor moveWithCells="1" sizeWithCells="1">
                  <from>
                    <xdr:col>167</xdr:col>
                    <xdr:colOff>0</xdr:colOff>
                    <xdr:row>0</xdr:row>
                    <xdr:rowOff>0</xdr:rowOff>
                  </from>
                  <to>
                    <xdr:col>168</xdr:col>
                    <xdr:colOff>0</xdr:colOff>
                    <xdr:row>0</xdr:row>
                    <xdr:rowOff>0</xdr:rowOff>
                  </to>
                </anchor>
              </controlPr>
            </control>
          </mc:Choice>
        </mc:AlternateContent>
        <mc:AlternateContent xmlns:mc="http://schemas.openxmlformats.org/markup-compatibility/2006">
          <mc:Choice Requires="x14">
            <control shapeId="19681" r:id="rId228" name="Button 225">
              <controlPr defaultSize="0" print="0" autoFill="0" autoLine="0" autoPict="0">
                <anchor moveWithCells="1" sizeWithCells="1">
                  <from>
                    <xdr:col>168</xdr:col>
                    <xdr:colOff>0</xdr:colOff>
                    <xdr:row>0</xdr:row>
                    <xdr:rowOff>0</xdr:rowOff>
                  </from>
                  <to>
                    <xdr:col>168</xdr:col>
                    <xdr:colOff>800100</xdr:colOff>
                    <xdr:row>0</xdr:row>
                    <xdr:rowOff>0</xdr:rowOff>
                  </to>
                </anchor>
              </controlPr>
            </control>
          </mc:Choice>
        </mc:AlternateContent>
        <mc:AlternateContent xmlns:mc="http://schemas.openxmlformats.org/markup-compatibility/2006">
          <mc:Choice Requires="x14">
            <control shapeId="19682" r:id="rId229" name="Button 226">
              <controlPr defaultSize="0" print="0" autoFill="0" autoLine="0" autoPict="0">
                <anchor moveWithCells="1" sizeWithCells="1">
                  <from>
                    <xdr:col>168</xdr:col>
                    <xdr:colOff>800100</xdr:colOff>
                    <xdr:row>0</xdr:row>
                    <xdr:rowOff>0</xdr:rowOff>
                  </from>
                  <to>
                    <xdr:col>170</xdr:col>
                    <xdr:colOff>0</xdr:colOff>
                    <xdr:row>0</xdr:row>
                    <xdr:rowOff>0</xdr:rowOff>
                  </to>
                </anchor>
              </controlPr>
            </control>
          </mc:Choice>
        </mc:AlternateContent>
        <mc:AlternateContent xmlns:mc="http://schemas.openxmlformats.org/markup-compatibility/2006">
          <mc:Choice Requires="x14">
            <control shapeId="19683" r:id="rId230" name="Button 227">
              <controlPr defaultSize="0" print="0" autoFill="0" autoLine="0" autoPict="0">
                <anchor moveWithCells="1" sizeWithCells="1">
                  <from>
                    <xdr:col>170</xdr:col>
                    <xdr:colOff>0</xdr:colOff>
                    <xdr:row>0</xdr:row>
                    <xdr:rowOff>0</xdr:rowOff>
                  </from>
                  <to>
                    <xdr:col>171</xdr:col>
                    <xdr:colOff>0</xdr:colOff>
                    <xdr:row>0</xdr:row>
                    <xdr:rowOff>0</xdr:rowOff>
                  </to>
                </anchor>
              </controlPr>
            </control>
          </mc:Choice>
        </mc:AlternateContent>
        <mc:AlternateContent xmlns:mc="http://schemas.openxmlformats.org/markup-compatibility/2006">
          <mc:Choice Requires="x14">
            <control shapeId="19684" r:id="rId231" name="Button 228">
              <controlPr defaultSize="0" print="0" autoFill="0" autoLine="0" autoPict="0">
                <anchor moveWithCells="1" sizeWithCells="1">
                  <from>
                    <xdr:col>171</xdr:col>
                    <xdr:colOff>0</xdr:colOff>
                    <xdr:row>0</xdr:row>
                    <xdr:rowOff>0</xdr:rowOff>
                  </from>
                  <to>
                    <xdr:col>171</xdr:col>
                    <xdr:colOff>800100</xdr:colOff>
                    <xdr:row>0</xdr:row>
                    <xdr:rowOff>0</xdr:rowOff>
                  </to>
                </anchor>
              </controlPr>
            </control>
          </mc:Choice>
        </mc:AlternateContent>
        <mc:AlternateContent xmlns:mc="http://schemas.openxmlformats.org/markup-compatibility/2006">
          <mc:Choice Requires="x14">
            <control shapeId="19685" r:id="rId232" name="Button 229">
              <controlPr defaultSize="0" print="0" autoFill="0" autoLine="0" autoPict="0">
                <anchor moveWithCells="1" sizeWithCells="1">
                  <from>
                    <xdr:col>172</xdr:col>
                    <xdr:colOff>0</xdr:colOff>
                    <xdr:row>0</xdr:row>
                    <xdr:rowOff>0</xdr:rowOff>
                  </from>
                  <to>
                    <xdr:col>173</xdr:col>
                    <xdr:colOff>0</xdr:colOff>
                    <xdr:row>0</xdr:row>
                    <xdr:rowOff>0</xdr:rowOff>
                  </to>
                </anchor>
              </controlPr>
            </control>
          </mc:Choice>
        </mc:AlternateContent>
        <mc:AlternateContent xmlns:mc="http://schemas.openxmlformats.org/markup-compatibility/2006">
          <mc:Choice Requires="x14">
            <control shapeId="19686" r:id="rId233" name="Button 230">
              <controlPr defaultSize="0" print="0" autoFill="0" autoLine="0" autoPict="0">
                <anchor moveWithCells="1" sizeWithCells="1">
                  <from>
                    <xdr:col>161</xdr:col>
                    <xdr:colOff>0</xdr:colOff>
                    <xdr:row>0</xdr:row>
                    <xdr:rowOff>0</xdr:rowOff>
                  </from>
                  <to>
                    <xdr:col>162</xdr:col>
                    <xdr:colOff>0</xdr:colOff>
                    <xdr:row>0</xdr:row>
                    <xdr:rowOff>0</xdr:rowOff>
                  </to>
                </anchor>
              </controlPr>
            </control>
          </mc:Choice>
        </mc:AlternateContent>
        <mc:AlternateContent xmlns:mc="http://schemas.openxmlformats.org/markup-compatibility/2006">
          <mc:Choice Requires="x14">
            <control shapeId="19687" r:id="rId234" name="Button 231">
              <controlPr defaultSize="0" print="0" autoFill="0" autoLine="0" autoPict="0">
                <anchor moveWithCells="1" sizeWithCells="1">
                  <from>
                    <xdr:col>162</xdr:col>
                    <xdr:colOff>12700</xdr:colOff>
                    <xdr:row>0</xdr:row>
                    <xdr:rowOff>0</xdr:rowOff>
                  </from>
                  <to>
                    <xdr:col>163</xdr:col>
                    <xdr:colOff>0</xdr:colOff>
                    <xdr:row>0</xdr:row>
                    <xdr:rowOff>0</xdr:rowOff>
                  </to>
                </anchor>
              </controlPr>
            </control>
          </mc:Choice>
        </mc:AlternateContent>
        <mc:AlternateContent xmlns:mc="http://schemas.openxmlformats.org/markup-compatibility/2006">
          <mc:Choice Requires="x14">
            <control shapeId="19688" r:id="rId235" name="Button 232">
              <controlPr defaultSize="0" print="0" autoFill="0" autoLine="0" autoPict="0">
                <anchor moveWithCells="1" sizeWithCells="1">
                  <from>
                    <xdr:col>163</xdr:col>
                    <xdr:colOff>0</xdr:colOff>
                    <xdr:row>0</xdr:row>
                    <xdr:rowOff>0</xdr:rowOff>
                  </from>
                  <to>
                    <xdr:col>163</xdr:col>
                    <xdr:colOff>800100</xdr:colOff>
                    <xdr:row>0</xdr:row>
                    <xdr:rowOff>0</xdr:rowOff>
                  </to>
                </anchor>
              </controlPr>
            </control>
          </mc:Choice>
        </mc:AlternateContent>
        <mc:AlternateContent xmlns:mc="http://schemas.openxmlformats.org/markup-compatibility/2006">
          <mc:Choice Requires="x14">
            <control shapeId="19689" r:id="rId236" name="Button 233">
              <controlPr defaultSize="0" print="0" autoFill="0" autoLine="0" autoPict="0">
                <anchor moveWithCells="1" sizeWithCells="1">
                  <from>
                    <xdr:col>164</xdr:col>
                    <xdr:colOff>0</xdr:colOff>
                    <xdr:row>0</xdr:row>
                    <xdr:rowOff>0</xdr:rowOff>
                  </from>
                  <to>
                    <xdr:col>165</xdr:col>
                    <xdr:colOff>0</xdr:colOff>
                    <xdr:row>0</xdr:row>
                    <xdr:rowOff>0</xdr:rowOff>
                  </to>
                </anchor>
              </controlPr>
            </control>
          </mc:Choice>
        </mc:AlternateContent>
        <mc:AlternateContent xmlns:mc="http://schemas.openxmlformats.org/markup-compatibility/2006">
          <mc:Choice Requires="x14">
            <control shapeId="19690" r:id="rId237" name="Button 234">
              <controlPr defaultSize="0" print="0" autoFill="0" autoLine="0" autoPict="0">
                <anchor moveWithCells="1" sizeWithCells="1">
                  <from>
                    <xdr:col>165</xdr:col>
                    <xdr:colOff>0</xdr:colOff>
                    <xdr:row>0</xdr:row>
                    <xdr:rowOff>0</xdr:rowOff>
                  </from>
                  <to>
                    <xdr:col>165</xdr:col>
                    <xdr:colOff>800100</xdr:colOff>
                    <xdr:row>0</xdr:row>
                    <xdr:rowOff>0</xdr:rowOff>
                  </to>
                </anchor>
              </controlPr>
            </control>
          </mc:Choice>
        </mc:AlternateContent>
        <mc:AlternateContent xmlns:mc="http://schemas.openxmlformats.org/markup-compatibility/2006">
          <mc:Choice Requires="x14">
            <control shapeId="19691" r:id="rId238" name="Button 235">
              <controlPr defaultSize="0" print="0" autoFill="0" autoLine="0" autoPict="0">
                <anchor moveWithCells="1" sizeWithCells="1">
                  <from>
                    <xdr:col>166</xdr:col>
                    <xdr:colOff>0</xdr:colOff>
                    <xdr:row>0</xdr:row>
                    <xdr:rowOff>0</xdr:rowOff>
                  </from>
                  <to>
                    <xdr:col>166</xdr:col>
                    <xdr:colOff>800100</xdr:colOff>
                    <xdr:row>0</xdr:row>
                    <xdr:rowOff>0</xdr:rowOff>
                  </to>
                </anchor>
              </controlPr>
            </control>
          </mc:Choice>
        </mc:AlternateContent>
        <mc:AlternateContent xmlns:mc="http://schemas.openxmlformats.org/markup-compatibility/2006">
          <mc:Choice Requires="x14">
            <control shapeId="19692" r:id="rId239" name="Button 236">
              <controlPr defaultSize="0" print="0" autoFill="0" autoLine="0" autoPict="0">
                <anchor moveWithCells="1" sizeWithCells="1">
                  <from>
                    <xdr:col>167</xdr:col>
                    <xdr:colOff>0</xdr:colOff>
                    <xdr:row>0</xdr:row>
                    <xdr:rowOff>0</xdr:rowOff>
                  </from>
                  <to>
                    <xdr:col>168</xdr:col>
                    <xdr:colOff>0</xdr:colOff>
                    <xdr:row>0</xdr:row>
                    <xdr:rowOff>0</xdr:rowOff>
                  </to>
                </anchor>
              </controlPr>
            </control>
          </mc:Choice>
        </mc:AlternateContent>
        <mc:AlternateContent xmlns:mc="http://schemas.openxmlformats.org/markup-compatibility/2006">
          <mc:Choice Requires="x14">
            <control shapeId="19693" r:id="rId240" name="Button 237">
              <controlPr defaultSize="0" print="0" autoFill="0" autoLine="0" autoPict="0">
                <anchor moveWithCells="1" sizeWithCells="1">
                  <from>
                    <xdr:col>168</xdr:col>
                    <xdr:colOff>0</xdr:colOff>
                    <xdr:row>0</xdr:row>
                    <xdr:rowOff>0</xdr:rowOff>
                  </from>
                  <to>
                    <xdr:col>168</xdr:col>
                    <xdr:colOff>800100</xdr:colOff>
                    <xdr:row>0</xdr:row>
                    <xdr:rowOff>0</xdr:rowOff>
                  </to>
                </anchor>
              </controlPr>
            </control>
          </mc:Choice>
        </mc:AlternateContent>
        <mc:AlternateContent xmlns:mc="http://schemas.openxmlformats.org/markup-compatibility/2006">
          <mc:Choice Requires="x14">
            <control shapeId="19694" r:id="rId241" name="Button 238">
              <controlPr defaultSize="0" print="0" autoFill="0" autoLine="0" autoPict="0">
                <anchor moveWithCells="1" sizeWithCells="1">
                  <from>
                    <xdr:col>168</xdr:col>
                    <xdr:colOff>800100</xdr:colOff>
                    <xdr:row>0</xdr:row>
                    <xdr:rowOff>0</xdr:rowOff>
                  </from>
                  <to>
                    <xdr:col>170</xdr:col>
                    <xdr:colOff>0</xdr:colOff>
                    <xdr:row>0</xdr:row>
                    <xdr:rowOff>0</xdr:rowOff>
                  </to>
                </anchor>
              </controlPr>
            </control>
          </mc:Choice>
        </mc:AlternateContent>
        <mc:AlternateContent xmlns:mc="http://schemas.openxmlformats.org/markup-compatibility/2006">
          <mc:Choice Requires="x14">
            <control shapeId="19695" r:id="rId242" name="Button 239">
              <controlPr defaultSize="0" print="0" autoFill="0" autoLine="0" autoPict="0">
                <anchor moveWithCells="1" sizeWithCells="1">
                  <from>
                    <xdr:col>170</xdr:col>
                    <xdr:colOff>0</xdr:colOff>
                    <xdr:row>0</xdr:row>
                    <xdr:rowOff>0</xdr:rowOff>
                  </from>
                  <to>
                    <xdr:col>171</xdr:col>
                    <xdr:colOff>0</xdr:colOff>
                    <xdr:row>0</xdr:row>
                    <xdr:rowOff>0</xdr:rowOff>
                  </to>
                </anchor>
              </controlPr>
            </control>
          </mc:Choice>
        </mc:AlternateContent>
        <mc:AlternateContent xmlns:mc="http://schemas.openxmlformats.org/markup-compatibility/2006">
          <mc:Choice Requires="x14">
            <control shapeId="19696" r:id="rId243" name="Button 240">
              <controlPr defaultSize="0" print="0" autoFill="0" autoLine="0" autoPict="0">
                <anchor moveWithCells="1" sizeWithCells="1">
                  <from>
                    <xdr:col>171</xdr:col>
                    <xdr:colOff>0</xdr:colOff>
                    <xdr:row>0</xdr:row>
                    <xdr:rowOff>0</xdr:rowOff>
                  </from>
                  <to>
                    <xdr:col>171</xdr:col>
                    <xdr:colOff>800100</xdr:colOff>
                    <xdr:row>0</xdr:row>
                    <xdr:rowOff>0</xdr:rowOff>
                  </to>
                </anchor>
              </controlPr>
            </control>
          </mc:Choice>
        </mc:AlternateContent>
        <mc:AlternateContent xmlns:mc="http://schemas.openxmlformats.org/markup-compatibility/2006">
          <mc:Choice Requires="x14">
            <control shapeId="19697" r:id="rId244" name="Button 241">
              <controlPr defaultSize="0" print="0" autoFill="0" autoLine="0" autoPict="0">
                <anchor moveWithCells="1" sizeWithCells="1">
                  <from>
                    <xdr:col>172</xdr:col>
                    <xdr:colOff>0</xdr:colOff>
                    <xdr:row>0</xdr:row>
                    <xdr:rowOff>0</xdr:rowOff>
                  </from>
                  <to>
                    <xdr:col>173</xdr:col>
                    <xdr:colOff>0</xdr:colOff>
                    <xdr:row>0</xdr:row>
                    <xdr:rowOff>0</xdr:rowOff>
                  </to>
                </anchor>
              </controlPr>
            </control>
          </mc:Choice>
        </mc:AlternateContent>
        <mc:AlternateContent xmlns:mc="http://schemas.openxmlformats.org/markup-compatibility/2006">
          <mc:Choice Requires="x14">
            <control shapeId="19698" r:id="rId245" name="Button 242">
              <controlPr defaultSize="0" print="0" autoFill="0" autoLine="0" autoPict="0">
                <anchor moveWithCells="1" sizeWithCells="1">
                  <from>
                    <xdr:col>173</xdr:col>
                    <xdr:colOff>0</xdr:colOff>
                    <xdr:row>0</xdr:row>
                    <xdr:rowOff>0</xdr:rowOff>
                  </from>
                  <to>
                    <xdr:col>174</xdr:col>
                    <xdr:colOff>0</xdr:colOff>
                    <xdr:row>0</xdr:row>
                    <xdr:rowOff>0</xdr:rowOff>
                  </to>
                </anchor>
              </controlPr>
            </control>
          </mc:Choice>
        </mc:AlternateContent>
        <mc:AlternateContent xmlns:mc="http://schemas.openxmlformats.org/markup-compatibility/2006">
          <mc:Choice Requires="x14">
            <control shapeId="19699" r:id="rId246" name="Button 243">
              <controlPr defaultSize="0" print="0" autoFill="0" autoLine="0" autoPict="0">
                <anchor moveWithCells="1" sizeWithCells="1">
                  <from>
                    <xdr:col>174</xdr:col>
                    <xdr:colOff>12700</xdr:colOff>
                    <xdr:row>0</xdr:row>
                    <xdr:rowOff>0</xdr:rowOff>
                  </from>
                  <to>
                    <xdr:col>175</xdr:col>
                    <xdr:colOff>0</xdr:colOff>
                    <xdr:row>0</xdr:row>
                    <xdr:rowOff>0</xdr:rowOff>
                  </to>
                </anchor>
              </controlPr>
            </control>
          </mc:Choice>
        </mc:AlternateContent>
        <mc:AlternateContent xmlns:mc="http://schemas.openxmlformats.org/markup-compatibility/2006">
          <mc:Choice Requires="x14">
            <control shapeId="19700" r:id="rId247" name="Button 244">
              <controlPr defaultSize="0" print="0" autoFill="0" autoLine="0" autoPict="0">
                <anchor moveWithCells="1" sizeWithCells="1">
                  <from>
                    <xdr:col>175</xdr:col>
                    <xdr:colOff>0</xdr:colOff>
                    <xdr:row>0</xdr:row>
                    <xdr:rowOff>0</xdr:rowOff>
                  </from>
                  <to>
                    <xdr:col>175</xdr:col>
                    <xdr:colOff>800100</xdr:colOff>
                    <xdr:row>0</xdr:row>
                    <xdr:rowOff>0</xdr:rowOff>
                  </to>
                </anchor>
              </controlPr>
            </control>
          </mc:Choice>
        </mc:AlternateContent>
        <mc:AlternateContent xmlns:mc="http://schemas.openxmlformats.org/markup-compatibility/2006">
          <mc:Choice Requires="x14">
            <control shapeId="19701" r:id="rId248" name="Button 245">
              <controlPr defaultSize="0" print="0" autoFill="0" autoLine="0" autoPict="0">
                <anchor moveWithCells="1" sizeWithCells="1">
                  <from>
                    <xdr:col>176</xdr:col>
                    <xdr:colOff>0</xdr:colOff>
                    <xdr:row>0</xdr:row>
                    <xdr:rowOff>0</xdr:rowOff>
                  </from>
                  <to>
                    <xdr:col>177</xdr:col>
                    <xdr:colOff>0</xdr:colOff>
                    <xdr:row>0</xdr:row>
                    <xdr:rowOff>0</xdr:rowOff>
                  </to>
                </anchor>
              </controlPr>
            </control>
          </mc:Choice>
        </mc:AlternateContent>
        <mc:AlternateContent xmlns:mc="http://schemas.openxmlformats.org/markup-compatibility/2006">
          <mc:Choice Requires="x14">
            <control shapeId="19702" r:id="rId249" name="Button 246">
              <controlPr defaultSize="0" print="0" autoFill="0" autoLine="0" autoPict="0">
                <anchor moveWithCells="1" sizeWithCells="1">
                  <from>
                    <xdr:col>177</xdr:col>
                    <xdr:colOff>0</xdr:colOff>
                    <xdr:row>0</xdr:row>
                    <xdr:rowOff>0</xdr:rowOff>
                  </from>
                  <to>
                    <xdr:col>177</xdr:col>
                    <xdr:colOff>800100</xdr:colOff>
                    <xdr:row>0</xdr:row>
                    <xdr:rowOff>0</xdr:rowOff>
                  </to>
                </anchor>
              </controlPr>
            </control>
          </mc:Choice>
        </mc:AlternateContent>
        <mc:AlternateContent xmlns:mc="http://schemas.openxmlformats.org/markup-compatibility/2006">
          <mc:Choice Requires="x14">
            <control shapeId="19703" r:id="rId250" name="Button 247">
              <controlPr defaultSize="0" print="0" autoFill="0" autoLine="0" autoPict="0">
                <anchor moveWithCells="1" sizeWithCells="1">
                  <from>
                    <xdr:col>178</xdr:col>
                    <xdr:colOff>0</xdr:colOff>
                    <xdr:row>0</xdr:row>
                    <xdr:rowOff>0</xdr:rowOff>
                  </from>
                  <to>
                    <xdr:col>178</xdr:col>
                    <xdr:colOff>800100</xdr:colOff>
                    <xdr:row>0</xdr:row>
                    <xdr:rowOff>0</xdr:rowOff>
                  </to>
                </anchor>
              </controlPr>
            </control>
          </mc:Choice>
        </mc:AlternateContent>
        <mc:AlternateContent xmlns:mc="http://schemas.openxmlformats.org/markup-compatibility/2006">
          <mc:Choice Requires="x14">
            <control shapeId="19704" r:id="rId251" name="Button 248">
              <controlPr defaultSize="0" print="0" autoFill="0" autoLine="0" autoPict="0">
                <anchor moveWithCells="1" sizeWithCells="1">
                  <from>
                    <xdr:col>179</xdr:col>
                    <xdr:colOff>0</xdr:colOff>
                    <xdr:row>0</xdr:row>
                    <xdr:rowOff>0</xdr:rowOff>
                  </from>
                  <to>
                    <xdr:col>180</xdr:col>
                    <xdr:colOff>0</xdr:colOff>
                    <xdr:row>0</xdr:row>
                    <xdr:rowOff>0</xdr:rowOff>
                  </to>
                </anchor>
              </controlPr>
            </control>
          </mc:Choice>
        </mc:AlternateContent>
        <mc:AlternateContent xmlns:mc="http://schemas.openxmlformats.org/markup-compatibility/2006">
          <mc:Choice Requires="x14">
            <control shapeId="19705" r:id="rId252" name="Button 249">
              <controlPr defaultSize="0" print="0" autoFill="0" autoLine="0" autoPict="0">
                <anchor moveWithCells="1" sizeWithCells="1">
                  <from>
                    <xdr:col>180</xdr:col>
                    <xdr:colOff>0</xdr:colOff>
                    <xdr:row>0</xdr:row>
                    <xdr:rowOff>0</xdr:rowOff>
                  </from>
                  <to>
                    <xdr:col>180</xdr:col>
                    <xdr:colOff>800100</xdr:colOff>
                    <xdr:row>0</xdr:row>
                    <xdr:rowOff>0</xdr:rowOff>
                  </to>
                </anchor>
              </controlPr>
            </control>
          </mc:Choice>
        </mc:AlternateContent>
        <mc:AlternateContent xmlns:mc="http://schemas.openxmlformats.org/markup-compatibility/2006">
          <mc:Choice Requires="x14">
            <control shapeId="19706" r:id="rId253" name="Button 250">
              <controlPr defaultSize="0" print="0" autoFill="0" autoLine="0" autoPict="0">
                <anchor moveWithCells="1" sizeWithCells="1">
                  <from>
                    <xdr:col>180</xdr:col>
                    <xdr:colOff>800100</xdr:colOff>
                    <xdr:row>0</xdr:row>
                    <xdr:rowOff>0</xdr:rowOff>
                  </from>
                  <to>
                    <xdr:col>182</xdr:col>
                    <xdr:colOff>0</xdr:colOff>
                    <xdr:row>0</xdr:row>
                    <xdr:rowOff>0</xdr:rowOff>
                  </to>
                </anchor>
              </controlPr>
            </control>
          </mc:Choice>
        </mc:AlternateContent>
        <mc:AlternateContent xmlns:mc="http://schemas.openxmlformats.org/markup-compatibility/2006">
          <mc:Choice Requires="x14">
            <control shapeId="19707" r:id="rId254" name="Button 251">
              <controlPr defaultSize="0" print="0" autoFill="0" autoLine="0" autoPict="0">
                <anchor moveWithCells="1" sizeWithCells="1">
                  <from>
                    <xdr:col>182</xdr:col>
                    <xdr:colOff>0</xdr:colOff>
                    <xdr:row>0</xdr:row>
                    <xdr:rowOff>0</xdr:rowOff>
                  </from>
                  <to>
                    <xdr:col>183</xdr:col>
                    <xdr:colOff>0</xdr:colOff>
                    <xdr:row>0</xdr:row>
                    <xdr:rowOff>0</xdr:rowOff>
                  </to>
                </anchor>
              </controlPr>
            </control>
          </mc:Choice>
        </mc:AlternateContent>
        <mc:AlternateContent xmlns:mc="http://schemas.openxmlformats.org/markup-compatibility/2006">
          <mc:Choice Requires="x14">
            <control shapeId="19708" r:id="rId255" name="Button 252">
              <controlPr defaultSize="0" print="0" autoFill="0" autoLine="0" autoPict="0">
                <anchor moveWithCells="1" sizeWithCells="1">
                  <from>
                    <xdr:col>183</xdr:col>
                    <xdr:colOff>0</xdr:colOff>
                    <xdr:row>0</xdr:row>
                    <xdr:rowOff>0</xdr:rowOff>
                  </from>
                  <to>
                    <xdr:col>183</xdr:col>
                    <xdr:colOff>800100</xdr:colOff>
                    <xdr:row>0</xdr:row>
                    <xdr:rowOff>0</xdr:rowOff>
                  </to>
                </anchor>
              </controlPr>
            </control>
          </mc:Choice>
        </mc:AlternateContent>
        <mc:AlternateContent xmlns:mc="http://schemas.openxmlformats.org/markup-compatibility/2006">
          <mc:Choice Requires="x14">
            <control shapeId="19709" r:id="rId256" name="Button 253">
              <controlPr defaultSize="0" print="0" autoFill="0" autoLine="0" autoPict="0">
                <anchor moveWithCells="1" sizeWithCells="1">
                  <from>
                    <xdr:col>184</xdr:col>
                    <xdr:colOff>0</xdr:colOff>
                    <xdr:row>0</xdr:row>
                    <xdr:rowOff>0</xdr:rowOff>
                  </from>
                  <to>
                    <xdr:col>185</xdr:col>
                    <xdr:colOff>0</xdr:colOff>
                    <xdr:row>0</xdr:row>
                    <xdr:rowOff>0</xdr:rowOff>
                  </to>
                </anchor>
              </controlPr>
            </control>
          </mc:Choice>
        </mc:AlternateContent>
        <mc:AlternateContent xmlns:mc="http://schemas.openxmlformats.org/markup-compatibility/2006">
          <mc:Choice Requires="x14">
            <control shapeId="19710" r:id="rId257" name="Button 254">
              <controlPr defaultSize="0" print="0" autoFill="0" autoLine="0" autoPict="0">
                <anchor moveWithCells="1" sizeWithCells="1">
                  <from>
                    <xdr:col>173</xdr:col>
                    <xdr:colOff>0</xdr:colOff>
                    <xdr:row>0</xdr:row>
                    <xdr:rowOff>0</xdr:rowOff>
                  </from>
                  <to>
                    <xdr:col>174</xdr:col>
                    <xdr:colOff>0</xdr:colOff>
                    <xdr:row>0</xdr:row>
                    <xdr:rowOff>0</xdr:rowOff>
                  </to>
                </anchor>
              </controlPr>
            </control>
          </mc:Choice>
        </mc:AlternateContent>
        <mc:AlternateContent xmlns:mc="http://schemas.openxmlformats.org/markup-compatibility/2006">
          <mc:Choice Requires="x14">
            <control shapeId="19711" r:id="rId258" name="Button 255">
              <controlPr defaultSize="0" print="0" autoFill="0" autoLine="0" autoPict="0">
                <anchor moveWithCells="1" sizeWithCells="1">
                  <from>
                    <xdr:col>174</xdr:col>
                    <xdr:colOff>12700</xdr:colOff>
                    <xdr:row>0</xdr:row>
                    <xdr:rowOff>0</xdr:rowOff>
                  </from>
                  <to>
                    <xdr:col>175</xdr:col>
                    <xdr:colOff>0</xdr:colOff>
                    <xdr:row>0</xdr:row>
                    <xdr:rowOff>0</xdr:rowOff>
                  </to>
                </anchor>
              </controlPr>
            </control>
          </mc:Choice>
        </mc:AlternateContent>
        <mc:AlternateContent xmlns:mc="http://schemas.openxmlformats.org/markup-compatibility/2006">
          <mc:Choice Requires="x14">
            <control shapeId="19712" r:id="rId259" name="Button 256">
              <controlPr defaultSize="0" print="0" autoFill="0" autoLine="0" autoPict="0">
                <anchor moveWithCells="1" sizeWithCells="1">
                  <from>
                    <xdr:col>175</xdr:col>
                    <xdr:colOff>0</xdr:colOff>
                    <xdr:row>0</xdr:row>
                    <xdr:rowOff>0</xdr:rowOff>
                  </from>
                  <to>
                    <xdr:col>175</xdr:col>
                    <xdr:colOff>800100</xdr:colOff>
                    <xdr:row>0</xdr:row>
                    <xdr:rowOff>0</xdr:rowOff>
                  </to>
                </anchor>
              </controlPr>
            </control>
          </mc:Choice>
        </mc:AlternateContent>
        <mc:AlternateContent xmlns:mc="http://schemas.openxmlformats.org/markup-compatibility/2006">
          <mc:Choice Requires="x14">
            <control shapeId="19713" r:id="rId260" name="Button 257">
              <controlPr defaultSize="0" print="0" autoFill="0" autoLine="0" autoPict="0">
                <anchor moveWithCells="1" sizeWithCells="1">
                  <from>
                    <xdr:col>176</xdr:col>
                    <xdr:colOff>0</xdr:colOff>
                    <xdr:row>0</xdr:row>
                    <xdr:rowOff>0</xdr:rowOff>
                  </from>
                  <to>
                    <xdr:col>177</xdr:col>
                    <xdr:colOff>0</xdr:colOff>
                    <xdr:row>0</xdr:row>
                    <xdr:rowOff>0</xdr:rowOff>
                  </to>
                </anchor>
              </controlPr>
            </control>
          </mc:Choice>
        </mc:AlternateContent>
        <mc:AlternateContent xmlns:mc="http://schemas.openxmlformats.org/markup-compatibility/2006">
          <mc:Choice Requires="x14">
            <control shapeId="19714" r:id="rId261" name="Button 258">
              <controlPr defaultSize="0" print="0" autoFill="0" autoLine="0" autoPict="0">
                <anchor moveWithCells="1" sizeWithCells="1">
                  <from>
                    <xdr:col>177</xdr:col>
                    <xdr:colOff>0</xdr:colOff>
                    <xdr:row>0</xdr:row>
                    <xdr:rowOff>0</xdr:rowOff>
                  </from>
                  <to>
                    <xdr:col>177</xdr:col>
                    <xdr:colOff>800100</xdr:colOff>
                    <xdr:row>0</xdr:row>
                    <xdr:rowOff>0</xdr:rowOff>
                  </to>
                </anchor>
              </controlPr>
            </control>
          </mc:Choice>
        </mc:AlternateContent>
        <mc:AlternateContent xmlns:mc="http://schemas.openxmlformats.org/markup-compatibility/2006">
          <mc:Choice Requires="x14">
            <control shapeId="19715" r:id="rId262" name="Button 259">
              <controlPr defaultSize="0" print="0" autoFill="0" autoLine="0" autoPict="0">
                <anchor moveWithCells="1" sizeWithCells="1">
                  <from>
                    <xdr:col>178</xdr:col>
                    <xdr:colOff>0</xdr:colOff>
                    <xdr:row>0</xdr:row>
                    <xdr:rowOff>0</xdr:rowOff>
                  </from>
                  <to>
                    <xdr:col>178</xdr:col>
                    <xdr:colOff>800100</xdr:colOff>
                    <xdr:row>0</xdr:row>
                    <xdr:rowOff>0</xdr:rowOff>
                  </to>
                </anchor>
              </controlPr>
            </control>
          </mc:Choice>
        </mc:AlternateContent>
        <mc:AlternateContent xmlns:mc="http://schemas.openxmlformats.org/markup-compatibility/2006">
          <mc:Choice Requires="x14">
            <control shapeId="19716" r:id="rId263" name="Button 260">
              <controlPr defaultSize="0" print="0" autoFill="0" autoLine="0" autoPict="0">
                <anchor moveWithCells="1" sizeWithCells="1">
                  <from>
                    <xdr:col>179</xdr:col>
                    <xdr:colOff>0</xdr:colOff>
                    <xdr:row>0</xdr:row>
                    <xdr:rowOff>0</xdr:rowOff>
                  </from>
                  <to>
                    <xdr:col>180</xdr:col>
                    <xdr:colOff>0</xdr:colOff>
                    <xdr:row>0</xdr:row>
                    <xdr:rowOff>0</xdr:rowOff>
                  </to>
                </anchor>
              </controlPr>
            </control>
          </mc:Choice>
        </mc:AlternateContent>
        <mc:AlternateContent xmlns:mc="http://schemas.openxmlformats.org/markup-compatibility/2006">
          <mc:Choice Requires="x14">
            <control shapeId="19717" r:id="rId264" name="Button 261">
              <controlPr defaultSize="0" print="0" autoFill="0" autoLine="0" autoPict="0">
                <anchor moveWithCells="1" sizeWithCells="1">
                  <from>
                    <xdr:col>180</xdr:col>
                    <xdr:colOff>0</xdr:colOff>
                    <xdr:row>0</xdr:row>
                    <xdr:rowOff>0</xdr:rowOff>
                  </from>
                  <to>
                    <xdr:col>180</xdr:col>
                    <xdr:colOff>800100</xdr:colOff>
                    <xdr:row>0</xdr:row>
                    <xdr:rowOff>0</xdr:rowOff>
                  </to>
                </anchor>
              </controlPr>
            </control>
          </mc:Choice>
        </mc:AlternateContent>
        <mc:AlternateContent xmlns:mc="http://schemas.openxmlformats.org/markup-compatibility/2006">
          <mc:Choice Requires="x14">
            <control shapeId="19718" r:id="rId265" name="Button 262">
              <controlPr defaultSize="0" print="0" autoFill="0" autoLine="0" autoPict="0">
                <anchor moveWithCells="1" sizeWithCells="1">
                  <from>
                    <xdr:col>180</xdr:col>
                    <xdr:colOff>800100</xdr:colOff>
                    <xdr:row>0</xdr:row>
                    <xdr:rowOff>0</xdr:rowOff>
                  </from>
                  <to>
                    <xdr:col>182</xdr:col>
                    <xdr:colOff>0</xdr:colOff>
                    <xdr:row>0</xdr:row>
                    <xdr:rowOff>0</xdr:rowOff>
                  </to>
                </anchor>
              </controlPr>
            </control>
          </mc:Choice>
        </mc:AlternateContent>
        <mc:AlternateContent xmlns:mc="http://schemas.openxmlformats.org/markup-compatibility/2006">
          <mc:Choice Requires="x14">
            <control shapeId="19719" r:id="rId266" name="Button 263">
              <controlPr defaultSize="0" print="0" autoFill="0" autoLine="0" autoPict="0">
                <anchor moveWithCells="1" sizeWithCells="1">
                  <from>
                    <xdr:col>182</xdr:col>
                    <xdr:colOff>0</xdr:colOff>
                    <xdr:row>0</xdr:row>
                    <xdr:rowOff>0</xdr:rowOff>
                  </from>
                  <to>
                    <xdr:col>183</xdr:col>
                    <xdr:colOff>0</xdr:colOff>
                    <xdr:row>0</xdr:row>
                    <xdr:rowOff>0</xdr:rowOff>
                  </to>
                </anchor>
              </controlPr>
            </control>
          </mc:Choice>
        </mc:AlternateContent>
        <mc:AlternateContent xmlns:mc="http://schemas.openxmlformats.org/markup-compatibility/2006">
          <mc:Choice Requires="x14">
            <control shapeId="19720" r:id="rId267" name="Button 264">
              <controlPr defaultSize="0" print="0" autoFill="0" autoLine="0" autoPict="0">
                <anchor moveWithCells="1" sizeWithCells="1">
                  <from>
                    <xdr:col>183</xdr:col>
                    <xdr:colOff>0</xdr:colOff>
                    <xdr:row>0</xdr:row>
                    <xdr:rowOff>0</xdr:rowOff>
                  </from>
                  <to>
                    <xdr:col>183</xdr:col>
                    <xdr:colOff>800100</xdr:colOff>
                    <xdr:row>0</xdr:row>
                    <xdr:rowOff>0</xdr:rowOff>
                  </to>
                </anchor>
              </controlPr>
            </control>
          </mc:Choice>
        </mc:AlternateContent>
        <mc:AlternateContent xmlns:mc="http://schemas.openxmlformats.org/markup-compatibility/2006">
          <mc:Choice Requires="x14">
            <control shapeId="19721" r:id="rId268" name="Button 265">
              <controlPr defaultSize="0" print="0" autoFill="0" autoLine="0" autoPict="0">
                <anchor moveWithCells="1" sizeWithCells="1">
                  <from>
                    <xdr:col>184</xdr:col>
                    <xdr:colOff>0</xdr:colOff>
                    <xdr:row>0</xdr:row>
                    <xdr:rowOff>0</xdr:rowOff>
                  </from>
                  <to>
                    <xdr:col>185</xdr:col>
                    <xdr:colOff>0</xdr:colOff>
                    <xdr:row>0</xdr:row>
                    <xdr:rowOff>0</xdr:rowOff>
                  </to>
                </anchor>
              </controlPr>
            </control>
          </mc:Choice>
        </mc:AlternateContent>
        <mc:AlternateContent xmlns:mc="http://schemas.openxmlformats.org/markup-compatibility/2006">
          <mc:Choice Requires="x14">
            <control shapeId="19722" r:id="rId269" name="Button 266">
              <controlPr defaultSize="0" print="0" autoFill="0" autoLine="0" autoPict="0">
                <anchor moveWithCells="1" sizeWithCells="1">
                  <from>
                    <xdr:col>185</xdr:col>
                    <xdr:colOff>0</xdr:colOff>
                    <xdr:row>0</xdr:row>
                    <xdr:rowOff>0</xdr:rowOff>
                  </from>
                  <to>
                    <xdr:col>186</xdr:col>
                    <xdr:colOff>0</xdr:colOff>
                    <xdr:row>0</xdr:row>
                    <xdr:rowOff>0</xdr:rowOff>
                  </to>
                </anchor>
              </controlPr>
            </control>
          </mc:Choice>
        </mc:AlternateContent>
        <mc:AlternateContent xmlns:mc="http://schemas.openxmlformats.org/markup-compatibility/2006">
          <mc:Choice Requires="x14">
            <control shapeId="19723" r:id="rId270" name="Button 267">
              <controlPr defaultSize="0" print="0" autoFill="0" autoLine="0" autoPict="0">
                <anchor moveWithCells="1" sizeWithCells="1">
                  <from>
                    <xdr:col>186</xdr:col>
                    <xdr:colOff>12700</xdr:colOff>
                    <xdr:row>0</xdr:row>
                    <xdr:rowOff>0</xdr:rowOff>
                  </from>
                  <to>
                    <xdr:col>187</xdr:col>
                    <xdr:colOff>0</xdr:colOff>
                    <xdr:row>0</xdr:row>
                    <xdr:rowOff>0</xdr:rowOff>
                  </to>
                </anchor>
              </controlPr>
            </control>
          </mc:Choice>
        </mc:AlternateContent>
        <mc:AlternateContent xmlns:mc="http://schemas.openxmlformats.org/markup-compatibility/2006">
          <mc:Choice Requires="x14">
            <control shapeId="19724" r:id="rId271" name="Button 268">
              <controlPr defaultSize="0" print="0" autoFill="0" autoLine="0" autoPict="0">
                <anchor moveWithCells="1" sizeWithCells="1">
                  <from>
                    <xdr:col>187</xdr:col>
                    <xdr:colOff>0</xdr:colOff>
                    <xdr:row>0</xdr:row>
                    <xdr:rowOff>0</xdr:rowOff>
                  </from>
                  <to>
                    <xdr:col>187</xdr:col>
                    <xdr:colOff>800100</xdr:colOff>
                    <xdr:row>0</xdr:row>
                    <xdr:rowOff>0</xdr:rowOff>
                  </to>
                </anchor>
              </controlPr>
            </control>
          </mc:Choice>
        </mc:AlternateContent>
        <mc:AlternateContent xmlns:mc="http://schemas.openxmlformats.org/markup-compatibility/2006">
          <mc:Choice Requires="x14">
            <control shapeId="19725" r:id="rId272" name="Button 269">
              <controlPr defaultSize="0" print="0" autoFill="0" autoLine="0" autoPict="0">
                <anchor moveWithCells="1" sizeWithCells="1">
                  <from>
                    <xdr:col>188</xdr:col>
                    <xdr:colOff>0</xdr:colOff>
                    <xdr:row>0</xdr:row>
                    <xdr:rowOff>0</xdr:rowOff>
                  </from>
                  <to>
                    <xdr:col>189</xdr:col>
                    <xdr:colOff>0</xdr:colOff>
                    <xdr:row>0</xdr:row>
                    <xdr:rowOff>0</xdr:rowOff>
                  </to>
                </anchor>
              </controlPr>
            </control>
          </mc:Choice>
        </mc:AlternateContent>
        <mc:AlternateContent xmlns:mc="http://schemas.openxmlformats.org/markup-compatibility/2006">
          <mc:Choice Requires="x14">
            <control shapeId="19726" r:id="rId273" name="Button 270">
              <controlPr defaultSize="0" print="0" autoFill="0" autoLine="0" autoPict="0">
                <anchor moveWithCells="1" sizeWithCells="1">
                  <from>
                    <xdr:col>189</xdr:col>
                    <xdr:colOff>0</xdr:colOff>
                    <xdr:row>0</xdr:row>
                    <xdr:rowOff>0</xdr:rowOff>
                  </from>
                  <to>
                    <xdr:col>189</xdr:col>
                    <xdr:colOff>800100</xdr:colOff>
                    <xdr:row>0</xdr:row>
                    <xdr:rowOff>0</xdr:rowOff>
                  </to>
                </anchor>
              </controlPr>
            </control>
          </mc:Choice>
        </mc:AlternateContent>
        <mc:AlternateContent xmlns:mc="http://schemas.openxmlformats.org/markup-compatibility/2006">
          <mc:Choice Requires="x14">
            <control shapeId="19727" r:id="rId274" name="Button 271">
              <controlPr defaultSize="0" print="0" autoFill="0" autoLine="0" autoPict="0">
                <anchor moveWithCells="1" sizeWithCells="1">
                  <from>
                    <xdr:col>190</xdr:col>
                    <xdr:colOff>0</xdr:colOff>
                    <xdr:row>0</xdr:row>
                    <xdr:rowOff>0</xdr:rowOff>
                  </from>
                  <to>
                    <xdr:col>190</xdr:col>
                    <xdr:colOff>800100</xdr:colOff>
                    <xdr:row>0</xdr:row>
                    <xdr:rowOff>0</xdr:rowOff>
                  </to>
                </anchor>
              </controlPr>
            </control>
          </mc:Choice>
        </mc:AlternateContent>
        <mc:AlternateContent xmlns:mc="http://schemas.openxmlformats.org/markup-compatibility/2006">
          <mc:Choice Requires="x14">
            <control shapeId="19728" r:id="rId275" name="Button 272">
              <controlPr defaultSize="0" print="0" autoFill="0" autoLine="0" autoPict="0">
                <anchor moveWithCells="1" sizeWithCells="1">
                  <from>
                    <xdr:col>191</xdr:col>
                    <xdr:colOff>0</xdr:colOff>
                    <xdr:row>0</xdr:row>
                    <xdr:rowOff>0</xdr:rowOff>
                  </from>
                  <to>
                    <xdr:col>192</xdr:col>
                    <xdr:colOff>0</xdr:colOff>
                    <xdr:row>0</xdr:row>
                    <xdr:rowOff>0</xdr:rowOff>
                  </to>
                </anchor>
              </controlPr>
            </control>
          </mc:Choice>
        </mc:AlternateContent>
        <mc:AlternateContent xmlns:mc="http://schemas.openxmlformats.org/markup-compatibility/2006">
          <mc:Choice Requires="x14">
            <control shapeId="19729" r:id="rId276" name="Button 273">
              <controlPr defaultSize="0" print="0" autoFill="0" autoLine="0" autoPict="0">
                <anchor moveWithCells="1" sizeWithCells="1">
                  <from>
                    <xdr:col>192</xdr:col>
                    <xdr:colOff>0</xdr:colOff>
                    <xdr:row>0</xdr:row>
                    <xdr:rowOff>0</xdr:rowOff>
                  </from>
                  <to>
                    <xdr:col>192</xdr:col>
                    <xdr:colOff>800100</xdr:colOff>
                    <xdr:row>0</xdr:row>
                    <xdr:rowOff>0</xdr:rowOff>
                  </to>
                </anchor>
              </controlPr>
            </control>
          </mc:Choice>
        </mc:AlternateContent>
        <mc:AlternateContent xmlns:mc="http://schemas.openxmlformats.org/markup-compatibility/2006">
          <mc:Choice Requires="x14">
            <control shapeId="19730" r:id="rId277" name="Button 274">
              <controlPr defaultSize="0" print="0" autoFill="0" autoLine="0" autoPict="0">
                <anchor moveWithCells="1" sizeWithCells="1">
                  <from>
                    <xdr:col>192</xdr:col>
                    <xdr:colOff>800100</xdr:colOff>
                    <xdr:row>0</xdr:row>
                    <xdr:rowOff>0</xdr:rowOff>
                  </from>
                  <to>
                    <xdr:col>194</xdr:col>
                    <xdr:colOff>0</xdr:colOff>
                    <xdr:row>0</xdr:row>
                    <xdr:rowOff>0</xdr:rowOff>
                  </to>
                </anchor>
              </controlPr>
            </control>
          </mc:Choice>
        </mc:AlternateContent>
        <mc:AlternateContent xmlns:mc="http://schemas.openxmlformats.org/markup-compatibility/2006">
          <mc:Choice Requires="x14">
            <control shapeId="19731" r:id="rId278" name="Button 275">
              <controlPr defaultSize="0" print="0" autoFill="0" autoLine="0" autoPict="0">
                <anchor moveWithCells="1" sizeWithCells="1">
                  <from>
                    <xdr:col>194</xdr:col>
                    <xdr:colOff>0</xdr:colOff>
                    <xdr:row>0</xdr:row>
                    <xdr:rowOff>0</xdr:rowOff>
                  </from>
                  <to>
                    <xdr:col>195</xdr:col>
                    <xdr:colOff>0</xdr:colOff>
                    <xdr:row>0</xdr:row>
                    <xdr:rowOff>0</xdr:rowOff>
                  </to>
                </anchor>
              </controlPr>
            </control>
          </mc:Choice>
        </mc:AlternateContent>
        <mc:AlternateContent xmlns:mc="http://schemas.openxmlformats.org/markup-compatibility/2006">
          <mc:Choice Requires="x14">
            <control shapeId="19732" r:id="rId279" name="Button 276">
              <controlPr defaultSize="0" print="0" autoFill="0" autoLine="0" autoPict="0">
                <anchor moveWithCells="1" sizeWithCells="1">
                  <from>
                    <xdr:col>195</xdr:col>
                    <xdr:colOff>0</xdr:colOff>
                    <xdr:row>0</xdr:row>
                    <xdr:rowOff>0</xdr:rowOff>
                  </from>
                  <to>
                    <xdr:col>195</xdr:col>
                    <xdr:colOff>800100</xdr:colOff>
                    <xdr:row>0</xdr:row>
                    <xdr:rowOff>0</xdr:rowOff>
                  </to>
                </anchor>
              </controlPr>
            </control>
          </mc:Choice>
        </mc:AlternateContent>
        <mc:AlternateContent xmlns:mc="http://schemas.openxmlformats.org/markup-compatibility/2006">
          <mc:Choice Requires="x14">
            <control shapeId="19733" r:id="rId280" name="Button 277">
              <controlPr defaultSize="0" print="0" autoFill="0" autoLine="0" autoPict="0">
                <anchor moveWithCells="1" sizeWithCells="1">
                  <from>
                    <xdr:col>196</xdr:col>
                    <xdr:colOff>0</xdr:colOff>
                    <xdr:row>0</xdr:row>
                    <xdr:rowOff>0</xdr:rowOff>
                  </from>
                  <to>
                    <xdr:col>197</xdr:col>
                    <xdr:colOff>0</xdr:colOff>
                    <xdr:row>0</xdr:row>
                    <xdr:rowOff>0</xdr:rowOff>
                  </to>
                </anchor>
              </controlPr>
            </control>
          </mc:Choice>
        </mc:AlternateContent>
        <mc:AlternateContent xmlns:mc="http://schemas.openxmlformats.org/markup-compatibility/2006">
          <mc:Choice Requires="x14">
            <control shapeId="19734" r:id="rId281" name="Button 278">
              <controlPr defaultSize="0" print="0" autoFill="0" autoLine="0" autoPict="0">
                <anchor moveWithCells="1" sizeWithCells="1">
                  <from>
                    <xdr:col>185</xdr:col>
                    <xdr:colOff>0</xdr:colOff>
                    <xdr:row>0</xdr:row>
                    <xdr:rowOff>0</xdr:rowOff>
                  </from>
                  <to>
                    <xdr:col>186</xdr:col>
                    <xdr:colOff>0</xdr:colOff>
                    <xdr:row>0</xdr:row>
                    <xdr:rowOff>0</xdr:rowOff>
                  </to>
                </anchor>
              </controlPr>
            </control>
          </mc:Choice>
        </mc:AlternateContent>
        <mc:AlternateContent xmlns:mc="http://schemas.openxmlformats.org/markup-compatibility/2006">
          <mc:Choice Requires="x14">
            <control shapeId="19735" r:id="rId282" name="Button 279">
              <controlPr defaultSize="0" print="0" autoFill="0" autoLine="0" autoPict="0">
                <anchor moveWithCells="1" sizeWithCells="1">
                  <from>
                    <xdr:col>186</xdr:col>
                    <xdr:colOff>12700</xdr:colOff>
                    <xdr:row>0</xdr:row>
                    <xdr:rowOff>0</xdr:rowOff>
                  </from>
                  <to>
                    <xdr:col>187</xdr:col>
                    <xdr:colOff>0</xdr:colOff>
                    <xdr:row>0</xdr:row>
                    <xdr:rowOff>0</xdr:rowOff>
                  </to>
                </anchor>
              </controlPr>
            </control>
          </mc:Choice>
        </mc:AlternateContent>
        <mc:AlternateContent xmlns:mc="http://schemas.openxmlformats.org/markup-compatibility/2006">
          <mc:Choice Requires="x14">
            <control shapeId="19736" r:id="rId283" name="Button 280">
              <controlPr defaultSize="0" print="0" autoFill="0" autoLine="0" autoPict="0">
                <anchor moveWithCells="1" sizeWithCells="1">
                  <from>
                    <xdr:col>187</xdr:col>
                    <xdr:colOff>0</xdr:colOff>
                    <xdr:row>0</xdr:row>
                    <xdr:rowOff>0</xdr:rowOff>
                  </from>
                  <to>
                    <xdr:col>187</xdr:col>
                    <xdr:colOff>800100</xdr:colOff>
                    <xdr:row>0</xdr:row>
                    <xdr:rowOff>0</xdr:rowOff>
                  </to>
                </anchor>
              </controlPr>
            </control>
          </mc:Choice>
        </mc:AlternateContent>
        <mc:AlternateContent xmlns:mc="http://schemas.openxmlformats.org/markup-compatibility/2006">
          <mc:Choice Requires="x14">
            <control shapeId="19737" r:id="rId284" name="Button 281">
              <controlPr defaultSize="0" print="0" autoFill="0" autoLine="0" autoPict="0">
                <anchor moveWithCells="1" sizeWithCells="1">
                  <from>
                    <xdr:col>188</xdr:col>
                    <xdr:colOff>0</xdr:colOff>
                    <xdr:row>0</xdr:row>
                    <xdr:rowOff>0</xdr:rowOff>
                  </from>
                  <to>
                    <xdr:col>189</xdr:col>
                    <xdr:colOff>0</xdr:colOff>
                    <xdr:row>0</xdr:row>
                    <xdr:rowOff>0</xdr:rowOff>
                  </to>
                </anchor>
              </controlPr>
            </control>
          </mc:Choice>
        </mc:AlternateContent>
        <mc:AlternateContent xmlns:mc="http://schemas.openxmlformats.org/markup-compatibility/2006">
          <mc:Choice Requires="x14">
            <control shapeId="19738" r:id="rId285" name="Button 282">
              <controlPr defaultSize="0" print="0" autoFill="0" autoLine="0" autoPict="0">
                <anchor moveWithCells="1" sizeWithCells="1">
                  <from>
                    <xdr:col>189</xdr:col>
                    <xdr:colOff>0</xdr:colOff>
                    <xdr:row>0</xdr:row>
                    <xdr:rowOff>0</xdr:rowOff>
                  </from>
                  <to>
                    <xdr:col>189</xdr:col>
                    <xdr:colOff>800100</xdr:colOff>
                    <xdr:row>0</xdr:row>
                    <xdr:rowOff>0</xdr:rowOff>
                  </to>
                </anchor>
              </controlPr>
            </control>
          </mc:Choice>
        </mc:AlternateContent>
        <mc:AlternateContent xmlns:mc="http://schemas.openxmlformats.org/markup-compatibility/2006">
          <mc:Choice Requires="x14">
            <control shapeId="19739" r:id="rId286" name="Button 283">
              <controlPr defaultSize="0" print="0" autoFill="0" autoLine="0" autoPict="0">
                <anchor moveWithCells="1" sizeWithCells="1">
                  <from>
                    <xdr:col>190</xdr:col>
                    <xdr:colOff>0</xdr:colOff>
                    <xdr:row>0</xdr:row>
                    <xdr:rowOff>0</xdr:rowOff>
                  </from>
                  <to>
                    <xdr:col>190</xdr:col>
                    <xdr:colOff>800100</xdr:colOff>
                    <xdr:row>0</xdr:row>
                    <xdr:rowOff>0</xdr:rowOff>
                  </to>
                </anchor>
              </controlPr>
            </control>
          </mc:Choice>
        </mc:AlternateContent>
        <mc:AlternateContent xmlns:mc="http://schemas.openxmlformats.org/markup-compatibility/2006">
          <mc:Choice Requires="x14">
            <control shapeId="19740" r:id="rId287" name="Button 284">
              <controlPr defaultSize="0" print="0" autoFill="0" autoLine="0" autoPict="0">
                <anchor moveWithCells="1" sizeWithCells="1">
                  <from>
                    <xdr:col>191</xdr:col>
                    <xdr:colOff>0</xdr:colOff>
                    <xdr:row>0</xdr:row>
                    <xdr:rowOff>0</xdr:rowOff>
                  </from>
                  <to>
                    <xdr:col>192</xdr:col>
                    <xdr:colOff>0</xdr:colOff>
                    <xdr:row>0</xdr:row>
                    <xdr:rowOff>0</xdr:rowOff>
                  </to>
                </anchor>
              </controlPr>
            </control>
          </mc:Choice>
        </mc:AlternateContent>
        <mc:AlternateContent xmlns:mc="http://schemas.openxmlformats.org/markup-compatibility/2006">
          <mc:Choice Requires="x14">
            <control shapeId="19741" r:id="rId288" name="Button 285">
              <controlPr defaultSize="0" print="0" autoFill="0" autoLine="0" autoPict="0">
                <anchor moveWithCells="1" sizeWithCells="1">
                  <from>
                    <xdr:col>192</xdr:col>
                    <xdr:colOff>0</xdr:colOff>
                    <xdr:row>0</xdr:row>
                    <xdr:rowOff>0</xdr:rowOff>
                  </from>
                  <to>
                    <xdr:col>192</xdr:col>
                    <xdr:colOff>800100</xdr:colOff>
                    <xdr:row>0</xdr:row>
                    <xdr:rowOff>0</xdr:rowOff>
                  </to>
                </anchor>
              </controlPr>
            </control>
          </mc:Choice>
        </mc:AlternateContent>
        <mc:AlternateContent xmlns:mc="http://schemas.openxmlformats.org/markup-compatibility/2006">
          <mc:Choice Requires="x14">
            <control shapeId="19742" r:id="rId289" name="Button 286">
              <controlPr defaultSize="0" print="0" autoFill="0" autoLine="0" autoPict="0">
                <anchor moveWithCells="1" sizeWithCells="1">
                  <from>
                    <xdr:col>192</xdr:col>
                    <xdr:colOff>800100</xdr:colOff>
                    <xdr:row>0</xdr:row>
                    <xdr:rowOff>0</xdr:rowOff>
                  </from>
                  <to>
                    <xdr:col>194</xdr:col>
                    <xdr:colOff>0</xdr:colOff>
                    <xdr:row>0</xdr:row>
                    <xdr:rowOff>0</xdr:rowOff>
                  </to>
                </anchor>
              </controlPr>
            </control>
          </mc:Choice>
        </mc:AlternateContent>
        <mc:AlternateContent xmlns:mc="http://schemas.openxmlformats.org/markup-compatibility/2006">
          <mc:Choice Requires="x14">
            <control shapeId="19743" r:id="rId290" name="Button 287">
              <controlPr defaultSize="0" print="0" autoFill="0" autoLine="0" autoPict="0">
                <anchor moveWithCells="1" sizeWithCells="1">
                  <from>
                    <xdr:col>194</xdr:col>
                    <xdr:colOff>0</xdr:colOff>
                    <xdr:row>0</xdr:row>
                    <xdr:rowOff>0</xdr:rowOff>
                  </from>
                  <to>
                    <xdr:col>195</xdr:col>
                    <xdr:colOff>0</xdr:colOff>
                    <xdr:row>0</xdr:row>
                    <xdr:rowOff>0</xdr:rowOff>
                  </to>
                </anchor>
              </controlPr>
            </control>
          </mc:Choice>
        </mc:AlternateContent>
        <mc:AlternateContent xmlns:mc="http://schemas.openxmlformats.org/markup-compatibility/2006">
          <mc:Choice Requires="x14">
            <control shapeId="19744" r:id="rId291" name="Button 288">
              <controlPr defaultSize="0" print="0" autoFill="0" autoLine="0" autoPict="0">
                <anchor moveWithCells="1" sizeWithCells="1">
                  <from>
                    <xdr:col>195</xdr:col>
                    <xdr:colOff>0</xdr:colOff>
                    <xdr:row>0</xdr:row>
                    <xdr:rowOff>0</xdr:rowOff>
                  </from>
                  <to>
                    <xdr:col>195</xdr:col>
                    <xdr:colOff>800100</xdr:colOff>
                    <xdr:row>0</xdr:row>
                    <xdr:rowOff>0</xdr:rowOff>
                  </to>
                </anchor>
              </controlPr>
            </control>
          </mc:Choice>
        </mc:AlternateContent>
        <mc:AlternateContent xmlns:mc="http://schemas.openxmlformats.org/markup-compatibility/2006">
          <mc:Choice Requires="x14">
            <control shapeId="19745" r:id="rId292" name="Button 289">
              <controlPr defaultSize="0" print="0" autoFill="0" autoLine="0" autoPict="0">
                <anchor moveWithCells="1" sizeWithCells="1">
                  <from>
                    <xdr:col>196</xdr:col>
                    <xdr:colOff>0</xdr:colOff>
                    <xdr:row>0</xdr:row>
                    <xdr:rowOff>0</xdr:rowOff>
                  </from>
                  <to>
                    <xdr:col>197</xdr:col>
                    <xdr:colOff>0</xdr:colOff>
                    <xdr:row>0</xdr:row>
                    <xdr:rowOff>0</xdr:rowOff>
                  </to>
                </anchor>
              </controlPr>
            </control>
          </mc:Choice>
        </mc:AlternateContent>
        <mc:AlternateContent xmlns:mc="http://schemas.openxmlformats.org/markup-compatibility/2006">
          <mc:Choice Requires="x14">
            <control shapeId="19746" r:id="rId293" name="Button 290">
              <controlPr defaultSize="0" print="0" autoFill="0" autoLine="0" autoPict="0">
                <anchor moveWithCells="1" sizeWithCells="1">
                  <from>
                    <xdr:col>197</xdr:col>
                    <xdr:colOff>0</xdr:colOff>
                    <xdr:row>0</xdr:row>
                    <xdr:rowOff>0</xdr:rowOff>
                  </from>
                  <to>
                    <xdr:col>198</xdr:col>
                    <xdr:colOff>0</xdr:colOff>
                    <xdr:row>0</xdr:row>
                    <xdr:rowOff>0</xdr:rowOff>
                  </to>
                </anchor>
              </controlPr>
            </control>
          </mc:Choice>
        </mc:AlternateContent>
        <mc:AlternateContent xmlns:mc="http://schemas.openxmlformats.org/markup-compatibility/2006">
          <mc:Choice Requires="x14">
            <control shapeId="19747" r:id="rId294" name="Button 291">
              <controlPr defaultSize="0" print="0" autoFill="0" autoLine="0" autoPict="0">
                <anchor moveWithCells="1" sizeWithCells="1">
                  <from>
                    <xdr:col>198</xdr:col>
                    <xdr:colOff>12700</xdr:colOff>
                    <xdr:row>0</xdr:row>
                    <xdr:rowOff>0</xdr:rowOff>
                  </from>
                  <to>
                    <xdr:col>199</xdr:col>
                    <xdr:colOff>0</xdr:colOff>
                    <xdr:row>0</xdr:row>
                    <xdr:rowOff>0</xdr:rowOff>
                  </to>
                </anchor>
              </controlPr>
            </control>
          </mc:Choice>
        </mc:AlternateContent>
        <mc:AlternateContent xmlns:mc="http://schemas.openxmlformats.org/markup-compatibility/2006">
          <mc:Choice Requires="x14">
            <control shapeId="19748" r:id="rId295" name="Button 292">
              <controlPr defaultSize="0" print="0" autoFill="0" autoLine="0" autoPict="0">
                <anchor moveWithCells="1" sizeWithCells="1">
                  <from>
                    <xdr:col>199</xdr:col>
                    <xdr:colOff>0</xdr:colOff>
                    <xdr:row>0</xdr:row>
                    <xdr:rowOff>0</xdr:rowOff>
                  </from>
                  <to>
                    <xdr:col>199</xdr:col>
                    <xdr:colOff>800100</xdr:colOff>
                    <xdr:row>0</xdr:row>
                    <xdr:rowOff>0</xdr:rowOff>
                  </to>
                </anchor>
              </controlPr>
            </control>
          </mc:Choice>
        </mc:AlternateContent>
        <mc:AlternateContent xmlns:mc="http://schemas.openxmlformats.org/markup-compatibility/2006">
          <mc:Choice Requires="x14">
            <control shapeId="19749" r:id="rId296" name="Button 293">
              <controlPr defaultSize="0" print="0" autoFill="0" autoLine="0" autoPict="0">
                <anchor moveWithCells="1" sizeWithCells="1">
                  <from>
                    <xdr:col>200</xdr:col>
                    <xdr:colOff>0</xdr:colOff>
                    <xdr:row>0</xdr:row>
                    <xdr:rowOff>0</xdr:rowOff>
                  </from>
                  <to>
                    <xdr:col>201</xdr:col>
                    <xdr:colOff>0</xdr:colOff>
                    <xdr:row>0</xdr:row>
                    <xdr:rowOff>0</xdr:rowOff>
                  </to>
                </anchor>
              </controlPr>
            </control>
          </mc:Choice>
        </mc:AlternateContent>
        <mc:AlternateContent xmlns:mc="http://schemas.openxmlformats.org/markup-compatibility/2006">
          <mc:Choice Requires="x14">
            <control shapeId="19750" r:id="rId297" name="Button 294">
              <controlPr defaultSize="0" print="0" autoFill="0" autoLine="0" autoPict="0">
                <anchor moveWithCells="1" sizeWithCells="1">
                  <from>
                    <xdr:col>201</xdr:col>
                    <xdr:colOff>0</xdr:colOff>
                    <xdr:row>0</xdr:row>
                    <xdr:rowOff>0</xdr:rowOff>
                  </from>
                  <to>
                    <xdr:col>201</xdr:col>
                    <xdr:colOff>800100</xdr:colOff>
                    <xdr:row>0</xdr:row>
                    <xdr:rowOff>0</xdr:rowOff>
                  </to>
                </anchor>
              </controlPr>
            </control>
          </mc:Choice>
        </mc:AlternateContent>
        <mc:AlternateContent xmlns:mc="http://schemas.openxmlformats.org/markup-compatibility/2006">
          <mc:Choice Requires="x14">
            <control shapeId="19751" r:id="rId298" name="Button 295">
              <controlPr defaultSize="0" print="0" autoFill="0" autoLine="0" autoPict="0">
                <anchor moveWithCells="1" sizeWithCells="1">
                  <from>
                    <xdr:col>202</xdr:col>
                    <xdr:colOff>0</xdr:colOff>
                    <xdr:row>0</xdr:row>
                    <xdr:rowOff>0</xdr:rowOff>
                  </from>
                  <to>
                    <xdr:col>202</xdr:col>
                    <xdr:colOff>800100</xdr:colOff>
                    <xdr:row>0</xdr:row>
                    <xdr:rowOff>0</xdr:rowOff>
                  </to>
                </anchor>
              </controlPr>
            </control>
          </mc:Choice>
        </mc:AlternateContent>
        <mc:AlternateContent xmlns:mc="http://schemas.openxmlformats.org/markup-compatibility/2006">
          <mc:Choice Requires="x14">
            <control shapeId="19752" r:id="rId299" name="Button 296">
              <controlPr defaultSize="0" print="0" autoFill="0" autoLine="0" autoPict="0">
                <anchor moveWithCells="1" sizeWithCells="1">
                  <from>
                    <xdr:col>203</xdr:col>
                    <xdr:colOff>0</xdr:colOff>
                    <xdr:row>0</xdr:row>
                    <xdr:rowOff>0</xdr:rowOff>
                  </from>
                  <to>
                    <xdr:col>204</xdr:col>
                    <xdr:colOff>0</xdr:colOff>
                    <xdr:row>0</xdr:row>
                    <xdr:rowOff>0</xdr:rowOff>
                  </to>
                </anchor>
              </controlPr>
            </control>
          </mc:Choice>
        </mc:AlternateContent>
        <mc:AlternateContent xmlns:mc="http://schemas.openxmlformats.org/markup-compatibility/2006">
          <mc:Choice Requires="x14">
            <control shapeId="19753" r:id="rId300" name="Button 297">
              <controlPr defaultSize="0" print="0" autoFill="0" autoLine="0" autoPict="0">
                <anchor moveWithCells="1" sizeWithCells="1">
                  <from>
                    <xdr:col>204</xdr:col>
                    <xdr:colOff>0</xdr:colOff>
                    <xdr:row>0</xdr:row>
                    <xdr:rowOff>0</xdr:rowOff>
                  </from>
                  <to>
                    <xdr:col>204</xdr:col>
                    <xdr:colOff>800100</xdr:colOff>
                    <xdr:row>0</xdr:row>
                    <xdr:rowOff>0</xdr:rowOff>
                  </to>
                </anchor>
              </controlPr>
            </control>
          </mc:Choice>
        </mc:AlternateContent>
        <mc:AlternateContent xmlns:mc="http://schemas.openxmlformats.org/markup-compatibility/2006">
          <mc:Choice Requires="x14">
            <control shapeId="19754" r:id="rId301" name="Button 298">
              <controlPr defaultSize="0" print="0" autoFill="0" autoLine="0" autoPict="0">
                <anchor moveWithCells="1" sizeWithCells="1">
                  <from>
                    <xdr:col>204</xdr:col>
                    <xdr:colOff>800100</xdr:colOff>
                    <xdr:row>0</xdr:row>
                    <xdr:rowOff>0</xdr:rowOff>
                  </from>
                  <to>
                    <xdr:col>206</xdr:col>
                    <xdr:colOff>0</xdr:colOff>
                    <xdr:row>0</xdr:row>
                    <xdr:rowOff>0</xdr:rowOff>
                  </to>
                </anchor>
              </controlPr>
            </control>
          </mc:Choice>
        </mc:AlternateContent>
        <mc:AlternateContent xmlns:mc="http://schemas.openxmlformats.org/markup-compatibility/2006">
          <mc:Choice Requires="x14">
            <control shapeId="19755" r:id="rId302" name="Button 299">
              <controlPr defaultSize="0" print="0" autoFill="0" autoLine="0" autoPict="0">
                <anchor moveWithCells="1" sizeWithCells="1">
                  <from>
                    <xdr:col>206</xdr:col>
                    <xdr:colOff>0</xdr:colOff>
                    <xdr:row>0</xdr:row>
                    <xdr:rowOff>0</xdr:rowOff>
                  </from>
                  <to>
                    <xdr:col>207</xdr:col>
                    <xdr:colOff>0</xdr:colOff>
                    <xdr:row>0</xdr:row>
                    <xdr:rowOff>0</xdr:rowOff>
                  </to>
                </anchor>
              </controlPr>
            </control>
          </mc:Choice>
        </mc:AlternateContent>
        <mc:AlternateContent xmlns:mc="http://schemas.openxmlformats.org/markup-compatibility/2006">
          <mc:Choice Requires="x14">
            <control shapeId="19756" r:id="rId303" name="Button 300">
              <controlPr defaultSize="0" print="0" autoFill="0" autoLine="0" autoPict="0">
                <anchor moveWithCells="1" sizeWithCells="1">
                  <from>
                    <xdr:col>207</xdr:col>
                    <xdr:colOff>0</xdr:colOff>
                    <xdr:row>0</xdr:row>
                    <xdr:rowOff>0</xdr:rowOff>
                  </from>
                  <to>
                    <xdr:col>207</xdr:col>
                    <xdr:colOff>800100</xdr:colOff>
                    <xdr:row>0</xdr:row>
                    <xdr:rowOff>0</xdr:rowOff>
                  </to>
                </anchor>
              </controlPr>
            </control>
          </mc:Choice>
        </mc:AlternateContent>
        <mc:AlternateContent xmlns:mc="http://schemas.openxmlformats.org/markup-compatibility/2006">
          <mc:Choice Requires="x14">
            <control shapeId="19757" r:id="rId304" name="Button 301">
              <controlPr defaultSize="0" print="0" autoFill="0" autoLine="0" autoPict="0">
                <anchor moveWithCells="1" sizeWithCells="1">
                  <from>
                    <xdr:col>208</xdr:col>
                    <xdr:colOff>0</xdr:colOff>
                    <xdr:row>0</xdr:row>
                    <xdr:rowOff>0</xdr:rowOff>
                  </from>
                  <to>
                    <xdr:col>209</xdr:col>
                    <xdr:colOff>0</xdr:colOff>
                    <xdr:row>0</xdr:row>
                    <xdr:rowOff>0</xdr:rowOff>
                  </to>
                </anchor>
              </controlPr>
            </control>
          </mc:Choice>
        </mc:AlternateContent>
        <mc:AlternateContent xmlns:mc="http://schemas.openxmlformats.org/markup-compatibility/2006">
          <mc:Choice Requires="x14">
            <control shapeId="19758" r:id="rId305" name="Button 302">
              <controlPr defaultSize="0" print="0" autoFill="0" autoLine="0" autoPict="0">
                <anchor moveWithCells="1" sizeWithCells="1">
                  <from>
                    <xdr:col>197</xdr:col>
                    <xdr:colOff>0</xdr:colOff>
                    <xdr:row>0</xdr:row>
                    <xdr:rowOff>0</xdr:rowOff>
                  </from>
                  <to>
                    <xdr:col>198</xdr:col>
                    <xdr:colOff>0</xdr:colOff>
                    <xdr:row>0</xdr:row>
                    <xdr:rowOff>0</xdr:rowOff>
                  </to>
                </anchor>
              </controlPr>
            </control>
          </mc:Choice>
        </mc:AlternateContent>
        <mc:AlternateContent xmlns:mc="http://schemas.openxmlformats.org/markup-compatibility/2006">
          <mc:Choice Requires="x14">
            <control shapeId="19759" r:id="rId306" name="Button 303">
              <controlPr defaultSize="0" print="0" autoFill="0" autoLine="0" autoPict="0">
                <anchor moveWithCells="1" sizeWithCells="1">
                  <from>
                    <xdr:col>198</xdr:col>
                    <xdr:colOff>12700</xdr:colOff>
                    <xdr:row>0</xdr:row>
                    <xdr:rowOff>0</xdr:rowOff>
                  </from>
                  <to>
                    <xdr:col>199</xdr:col>
                    <xdr:colOff>0</xdr:colOff>
                    <xdr:row>0</xdr:row>
                    <xdr:rowOff>0</xdr:rowOff>
                  </to>
                </anchor>
              </controlPr>
            </control>
          </mc:Choice>
        </mc:AlternateContent>
        <mc:AlternateContent xmlns:mc="http://schemas.openxmlformats.org/markup-compatibility/2006">
          <mc:Choice Requires="x14">
            <control shapeId="19760" r:id="rId307" name="Button 304">
              <controlPr defaultSize="0" print="0" autoFill="0" autoLine="0" autoPict="0">
                <anchor moveWithCells="1" sizeWithCells="1">
                  <from>
                    <xdr:col>199</xdr:col>
                    <xdr:colOff>0</xdr:colOff>
                    <xdr:row>0</xdr:row>
                    <xdr:rowOff>0</xdr:rowOff>
                  </from>
                  <to>
                    <xdr:col>199</xdr:col>
                    <xdr:colOff>800100</xdr:colOff>
                    <xdr:row>0</xdr:row>
                    <xdr:rowOff>0</xdr:rowOff>
                  </to>
                </anchor>
              </controlPr>
            </control>
          </mc:Choice>
        </mc:AlternateContent>
        <mc:AlternateContent xmlns:mc="http://schemas.openxmlformats.org/markup-compatibility/2006">
          <mc:Choice Requires="x14">
            <control shapeId="19761" r:id="rId308" name="Button 305">
              <controlPr defaultSize="0" print="0" autoFill="0" autoLine="0" autoPict="0">
                <anchor moveWithCells="1" sizeWithCells="1">
                  <from>
                    <xdr:col>200</xdr:col>
                    <xdr:colOff>0</xdr:colOff>
                    <xdr:row>0</xdr:row>
                    <xdr:rowOff>0</xdr:rowOff>
                  </from>
                  <to>
                    <xdr:col>201</xdr:col>
                    <xdr:colOff>0</xdr:colOff>
                    <xdr:row>0</xdr:row>
                    <xdr:rowOff>0</xdr:rowOff>
                  </to>
                </anchor>
              </controlPr>
            </control>
          </mc:Choice>
        </mc:AlternateContent>
        <mc:AlternateContent xmlns:mc="http://schemas.openxmlformats.org/markup-compatibility/2006">
          <mc:Choice Requires="x14">
            <control shapeId="19762" r:id="rId309" name="Button 306">
              <controlPr defaultSize="0" print="0" autoFill="0" autoLine="0" autoPict="0">
                <anchor moveWithCells="1" sizeWithCells="1">
                  <from>
                    <xdr:col>201</xdr:col>
                    <xdr:colOff>0</xdr:colOff>
                    <xdr:row>0</xdr:row>
                    <xdr:rowOff>0</xdr:rowOff>
                  </from>
                  <to>
                    <xdr:col>201</xdr:col>
                    <xdr:colOff>800100</xdr:colOff>
                    <xdr:row>0</xdr:row>
                    <xdr:rowOff>0</xdr:rowOff>
                  </to>
                </anchor>
              </controlPr>
            </control>
          </mc:Choice>
        </mc:AlternateContent>
        <mc:AlternateContent xmlns:mc="http://schemas.openxmlformats.org/markup-compatibility/2006">
          <mc:Choice Requires="x14">
            <control shapeId="19763" r:id="rId310" name="Button 307">
              <controlPr defaultSize="0" print="0" autoFill="0" autoLine="0" autoPict="0">
                <anchor moveWithCells="1" sizeWithCells="1">
                  <from>
                    <xdr:col>202</xdr:col>
                    <xdr:colOff>0</xdr:colOff>
                    <xdr:row>0</xdr:row>
                    <xdr:rowOff>0</xdr:rowOff>
                  </from>
                  <to>
                    <xdr:col>202</xdr:col>
                    <xdr:colOff>800100</xdr:colOff>
                    <xdr:row>0</xdr:row>
                    <xdr:rowOff>0</xdr:rowOff>
                  </to>
                </anchor>
              </controlPr>
            </control>
          </mc:Choice>
        </mc:AlternateContent>
        <mc:AlternateContent xmlns:mc="http://schemas.openxmlformats.org/markup-compatibility/2006">
          <mc:Choice Requires="x14">
            <control shapeId="19764" r:id="rId311" name="Button 308">
              <controlPr defaultSize="0" print="0" autoFill="0" autoLine="0" autoPict="0">
                <anchor moveWithCells="1" sizeWithCells="1">
                  <from>
                    <xdr:col>203</xdr:col>
                    <xdr:colOff>0</xdr:colOff>
                    <xdr:row>0</xdr:row>
                    <xdr:rowOff>0</xdr:rowOff>
                  </from>
                  <to>
                    <xdr:col>204</xdr:col>
                    <xdr:colOff>0</xdr:colOff>
                    <xdr:row>0</xdr:row>
                    <xdr:rowOff>0</xdr:rowOff>
                  </to>
                </anchor>
              </controlPr>
            </control>
          </mc:Choice>
        </mc:AlternateContent>
        <mc:AlternateContent xmlns:mc="http://schemas.openxmlformats.org/markup-compatibility/2006">
          <mc:Choice Requires="x14">
            <control shapeId="19765" r:id="rId312" name="Button 309">
              <controlPr defaultSize="0" print="0" autoFill="0" autoLine="0" autoPict="0">
                <anchor moveWithCells="1" sizeWithCells="1">
                  <from>
                    <xdr:col>204</xdr:col>
                    <xdr:colOff>0</xdr:colOff>
                    <xdr:row>0</xdr:row>
                    <xdr:rowOff>0</xdr:rowOff>
                  </from>
                  <to>
                    <xdr:col>204</xdr:col>
                    <xdr:colOff>800100</xdr:colOff>
                    <xdr:row>0</xdr:row>
                    <xdr:rowOff>0</xdr:rowOff>
                  </to>
                </anchor>
              </controlPr>
            </control>
          </mc:Choice>
        </mc:AlternateContent>
        <mc:AlternateContent xmlns:mc="http://schemas.openxmlformats.org/markup-compatibility/2006">
          <mc:Choice Requires="x14">
            <control shapeId="19766" r:id="rId313" name="Button 310">
              <controlPr defaultSize="0" print="0" autoFill="0" autoLine="0" autoPict="0">
                <anchor moveWithCells="1" sizeWithCells="1">
                  <from>
                    <xdr:col>204</xdr:col>
                    <xdr:colOff>800100</xdr:colOff>
                    <xdr:row>0</xdr:row>
                    <xdr:rowOff>0</xdr:rowOff>
                  </from>
                  <to>
                    <xdr:col>206</xdr:col>
                    <xdr:colOff>0</xdr:colOff>
                    <xdr:row>0</xdr:row>
                    <xdr:rowOff>0</xdr:rowOff>
                  </to>
                </anchor>
              </controlPr>
            </control>
          </mc:Choice>
        </mc:AlternateContent>
        <mc:AlternateContent xmlns:mc="http://schemas.openxmlformats.org/markup-compatibility/2006">
          <mc:Choice Requires="x14">
            <control shapeId="19767" r:id="rId314" name="Button 311">
              <controlPr defaultSize="0" print="0" autoFill="0" autoLine="0" autoPict="0">
                <anchor moveWithCells="1" sizeWithCells="1">
                  <from>
                    <xdr:col>206</xdr:col>
                    <xdr:colOff>0</xdr:colOff>
                    <xdr:row>0</xdr:row>
                    <xdr:rowOff>0</xdr:rowOff>
                  </from>
                  <to>
                    <xdr:col>207</xdr:col>
                    <xdr:colOff>0</xdr:colOff>
                    <xdr:row>0</xdr:row>
                    <xdr:rowOff>0</xdr:rowOff>
                  </to>
                </anchor>
              </controlPr>
            </control>
          </mc:Choice>
        </mc:AlternateContent>
        <mc:AlternateContent xmlns:mc="http://schemas.openxmlformats.org/markup-compatibility/2006">
          <mc:Choice Requires="x14">
            <control shapeId="19768" r:id="rId315" name="Button 312">
              <controlPr defaultSize="0" print="0" autoFill="0" autoLine="0" autoPict="0">
                <anchor moveWithCells="1" sizeWithCells="1">
                  <from>
                    <xdr:col>207</xdr:col>
                    <xdr:colOff>0</xdr:colOff>
                    <xdr:row>0</xdr:row>
                    <xdr:rowOff>0</xdr:rowOff>
                  </from>
                  <to>
                    <xdr:col>207</xdr:col>
                    <xdr:colOff>800100</xdr:colOff>
                    <xdr:row>0</xdr:row>
                    <xdr:rowOff>0</xdr:rowOff>
                  </to>
                </anchor>
              </controlPr>
            </control>
          </mc:Choice>
        </mc:AlternateContent>
        <mc:AlternateContent xmlns:mc="http://schemas.openxmlformats.org/markup-compatibility/2006">
          <mc:Choice Requires="x14">
            <control shapeId="19769" r:id="rId316" name="Button 313">
              <controlPr defaultSize="0" print="0" autoFill="0" autoLine="0" autoPict="0">
                <anchor moveWithCells="1" sizeWithCells="1">
                  <from>
                    <xdr:col>208</xdr:col>
                    <xdr:colOff>0</xdr:colOff>
                    <xdr:row>0</xdr:row>
                    <xdr:rowOff>0</xdr:rowOff>
                  </from>
                  <to>
                    <xdr:col>209</xdr:col>
                    <xdr:colOff>0</xdr:colOff>
                    <xdr:row>0</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H79"/>
  <sheetViews>
    <sheetView topLeftCell="A23" workbookViewId="0">
      <selection activeCell="H68" sqref="H68"/>
    </sheetView>
  </sheetViews>
  <sheetFormatPr defaultRowHeight="13"/>
  <cols>
    <col min="1" max="2" width="2.90625" style="44" customWidth="1"/>
    <col min="3" max="3" width="13" style="44" customWidth="1"/>
    <col min="4" max="4" width="10.6328125" style="44" customWidth="1"/>
    <col min="5" max="5" width="11.36328125" bestFit="1" customWidth="1"/>
    <col min="6" max="6" width="6.453125" bestFit="1" customWidth="1"/>
    <col min="7" max="7" width="4.453125" bestFit="1" customWidth="1"/>
    <col min="8" max="8" width="16.6328125" bestFit="1" customWidth="1"/>
  </cols>
  <sheetData>
    <row r="1" spans="1:8" ht="32.25" customHeight="1" thickBot="1"/>
    <row r="2" spans="1:8">
      <c r="A2" s="45"/>
      <c r="B2" s="46"/>
      <c r="C2" s="47"/>
      <c r="D2" s="411" t="str">
        <f>IF(TEXT(データ!E2, "e")="1", TEXT(データ!E2, "[$-ja-JP]ggg元年"), TEXT(データ!E2, "[$-ja-JP]ggge年"))</f>
        <v>令和8年</v>
      </c>
    </row>
    <row r="3" spans="1:8" ht="13.5" thickBot="1">
      <c r="A3" s="48"/>
      <c r="B3" s="49"/>
      <c r="C3" s="50"/>
      <c r="D3" s="51" t="str">
        <f>データ!E3</f>
        <v>１月</v>
      </c>
      <c r="H3" s="242" t="str">
        <f>+DBCS(D2&amp;D3)&amp;"分"</f>
        <v>令和８年１月分</v>
      </c>
    </row>
    <row r="4" spans="1:8">
      <c r="A4" s="55" t="s">
        <v>114</v>
      </c>
      <c r="C4" s="56"/>
      <c r="D4" s="57">
        <f>データ!E4</f>
        <v>392</v>
      </c>
      <c r="H4" s="242" t="str">
        <f>+D4&amp;"工場"</f>
        <v>392工場</v>
      </c>
    </row>
    <row r="5" spans="1:8">
      <c r="A5" s="58"/>
      <c r="B5" s="59"/>
      <c r="C5" s="53" t="s">
        <v>115</v>
      </c>
      <c r="D5" s="60" t="e">
        <f>データ!E5</f>
        <v>#DIV/0!</v>
      </c>
    </row>
    <row r="6" spans="1:8">
      <c r="A6" s="59"/>
      <c r="B6" s="59"/>
      <c r="C6" s="61"/>
      <c r="D6" s="62"/>
    </row>
    <row r="7" spans="1:8">
      <c r="A7" s="55" t="s">
        <v>116</v>
      </c>
      <c r="C7" s="56"/>
      <c r="D7" s="57">
        <f>データ!E7</f>
        <v>121</v>
      </c>
      <c r="H7" s="242" t="str">
        <f>+D7&amp;"工場"</f>
        <v>121工場</v>
      </c>
    </row>
    <row r="8" spans="1:8">
      <c r="A8" s="58"/>
      <c r="B8" s="59"/>
      <c r="C8" s="53" t="s">
        <v>115</v>
      </c>
      <c r="D8" s="60" t="e">
        <f>データ!E8</f>
        <v>#DIV/0!</v>
      </c>
    </row>
    <row r="9" spans="1:8">
      <c r="A9" s="65"/>
      <c r="B9" s="65"/>
      <c r="C9" s="66"/>
      <c r="D9" s="67"/>
    </row>
    <row r="10" spans="1:8">
      <c r="A10" s="68" t="s">
        <v>117</v>
      </c>
      <c r="B10" s="69"/>
      <c r="C10" s="70" t="s">
        <v>118</v>
      </c>
      <c r="D10" s="293">
        <f>データ!E10</f>
        <v>24</v>
      </c>
      <c r="E10" s="243"/>
      <c r="H10" s="242" t="str">
        <f>"起工"&amp;D10&amp;"隻、"</f>
        <v>起工24隻、</v>
      </c>
    </row>
    <row r="11" spans="1:8">
      <c r="A11" s="58"/>
      <c r="B11" s="59"/>
      <c r="C11" s="70" t="s">
        <v>28</v>
      </c>
      <c r="D11" s="293">
        <f>データ!E11</f>
        <v>804243</v>
      </c>
      <c r="E11" s="243">
        <f>+ROUND(D11,-3)</f>
        <v>804000</v>
      </c>
      <c r="F11" t="str">
        <f>+ROUNDDOWN(E11/10000,0)&amp;"万"</f>
        <v>80万</v>
      </c>
      <c r="G11" t="str">
        <f>+IF(LEFT(RIGHT(E11,4),1)="0","",LEFT(RIGHT(E11,4),1)&amp;"千")</f>
        <v>4千</v>
      </c>
      <c r="H11" s="242" t="str">
        <f>+F11&amp;G11&amp;"G/T、"</f>
        <v>80万4千G/T、</v>
      </c>
    </row>
    <row r="12" spans="1:8" ht="13.5" thickBot="1">
      <c r="A12" s="49"/>
      <c r="B12" s="49"/>
      <c r="C12" s="49"/>
      <c r="D12" s="80"/>
      <c r="E12" s="243"/>
    </row>
    <row r="13" spans="1:8">
      <c r="A13" s="68" t="s">
        <v>119</v>
      </c>
      <c r="B13" s="69"/>
      <c r="C13" s="70" t="s">
        <v>118</v>
      </c>
      <c r="D13" s="293">
        <f>データ!E13</f>
        <v>28</v>
      </c>
      <c r="E13" s="243"/>
      <c r="H13" s="242" t="str">
        <f>"進水"&amp;D13&amp;"隻、"</f>
        <v>進水28隻、</v>
      </c>
    </row>
    <row r="14" spans="1:8">
      <c r="A14" s="58"/>
      <c r="B14" s="59"/>
      <c r="C14" s="70" t="s">
        <v>28</v>
      </c>
      <c r="D14" s="293">
        <f>データ!E14</f>
        <v>635261</v>
      </c>
      <c r="E14" s="243">
        <f>+ROUND(D14,-3)</f>
        <v>635000</v>
      </c>
      <c r="F14" t="str">
        <f>+ROUNDDOWN(E14/10000,0)&amp;"万"</f>
        <v>63万</v>
      </c>
      <c r="G14" t="str">
        <f>+IF(LEFT(RIGHT(E14,4),1)="0","",LEFT(RIGHT(E14,4),1)&amp;"千")</f>
        <v>5千</v>
      </c>
      <c r="H14" s="242" t="str">
        <f>+F14&amp;G14&amp;"G/T、"</f>
        <v>63万5千G/T、</v>
      </c>
    </row>
    <row r="15" spans="1:8" ht="13.5" thickBot="1">
      <c r="A15" s="78"/>
      <c r="B15" s="78"/>
      <c r="C15" s="78"/>
      <c r="D15" s="81"/>
    </row>
    <row r="16" spans="1:8">
      <c r="A16" s="55"/>
      <c r="B16" s="88" t="s">
        <v>120</v>
      </c>
      <c r="C16" s="89" t="s">
        <v>118</v>
      </c>
      <c r="D16" s="90">
        <f>データ!E16</f>
        <v>30</v>
      </c>
      <c r="H16" s="242" t="str">
        <f>"しゅん工"&amp;D16&amp;"隻、"</f>
        <v>しゅん工30隻、</v>
      </c>
    </row>
    <row r="17" spans="1:8">
      <c r="A17" s="55"/>
      <c r="B17" s="88"/>
      <c r="C17" s="89" t="s">
        <v>28</v>
      </c>
      <c r="D17" s="95">
        <f>データ!E17</f>
        <v>914234</v>
      </c>
      <c r="E17" s="243">
        <f>+ROUND(D17,-3)</f>
        <v>914000</v>
      </c>
      <c r="F17" t="str">
        <f>+ROUNDDOWN(E17/10000,0)&amp;"万"</f>
        <v>91万</v>
      </c>
      <c r="G17" t="str">
        <f>+IF(LEFT(RIGHT(E17,4),1)="0","",LEFT(RIGHT(E17,4),1)&amp;"千")</f>
        <v>4千</v>
      </c>
      <c r="H17" s="242" t="str">
        <f>+F17&amp;G17&amp;"G/T、"</f>
        <v>91万4千G/T、</v>
      </c>
    </row>
    <row r="18" spans="1:8">
      <c r="A18" s="55" t="s">
        <v>121</v>
      </c>
      <c r="B18" s="70" t="s">
        <v>79</v>
      </c>
      <c r="C18" s="89" t="s">
        <v>122</v>
      </c>
      <c r="D18" s="90">
        <f>データ!E18</f>
        <v>158877339</v>
      </c>
      <c r="E18" s="243">
        <f>+ROUND(D18,-5)</f>
        <v>158900000</v>
      </c>
      <c r="F18" s="244">
        <f>+E18/100000</f>
        <v>1589</v>
      </c>
      <c r="G18" s="244" t="str">
        <f>+IF(F19&gt;0,F19&amp;",","")</f>
        <v>1,</v>
      </c>
      <c r="H18" s="245" t="str">
        <f>+G18&amp;G19</f>
        <v>1,589</v>
      </c>
    </row>
    <row r="19" spans="1:8">
      <c r="A19" s="101"/>
      <c r="B19" s="101"/>
      <c r="C19" s="101"/>
      <c r="D19" s="102"/>
      <c r="E19" s="243"/>
      <c r="F19">
        <f>+ROUNDDOWN(F18/1000,0)</f>
        <v>1</v>
      </c>
      <c r="G19" t="str">
        <f>+RIGHT(F18,3)</f>
        <v>589</v>
      </c>
    </row>
    <row r="20" spans="1:8">
      <c r="A20" s="101"/>
      <c r="B20" s="65"/>
      <c r="C20" s="65"/>
      <c r="D20" s="107"/>
    </row>
    <row r="21" spans="1:8">
      <c r="A21" s="55"/>
      <c r="B21" s="88" t="s">
        <v>123</v>
      </c>
      <c r="C21" s="89" t="s">
        <v>118</v>
      </c>
      <c r="D21" s="90">
        <f>データ!E21</f>
        <v>7</v>
      </c>
      <c r="H21" s="242" t="str">
        <f>+D21&amp;"隻"</f>
        <v>7隻</v>
      </c>
    </row>
    <row r="22" spans="1:8">
      <c r="A22" s="55"/>
      <c r="B22" s="88" t="s">
        <v>124</v>
      </c>
      <c r="C22" s="89" t="s">
        <v>28</v>
      </c>
      <c r="D22" s="293">
        <f>データ!E22</f>
        <v>2340</v>
      </c>
      <c r="E22" s="243">
        <f>+ROUND(D22,-3)</f>
        <v>2000</v>
      </c>
      <c r="G22" t="str">
        <f>+IF(LEFT(RIGHT(E22,4),1)="0","",LEFT(RIGHT(E22,4),1)&amp;"千")</f>
        <v>2千</v>
      </c>
      <c r="H22" s="242" t="str">
        <f>+F22&amp;G22&amp;"G/T"</f>
        <v>2千G/T</v>
      </c>
    </row>
    <row r="23" spans="1:8">
      <c r="A23" s="55"/>
      <c r="B23" s="70" t="s">
        <v>125</v>
      </c>
      <c r="C23" s="89" t="s">
        <v>122</v>
      </c>
      <c r="D23" s="293">
        <f>データ!E23</f>
        <v>5982891</v>
      </c>
      <c r="E23" s="243">
        <f>+ROUND(D23,-5)</f>
        <v>6000000</v>
      </c>
      <c r="F23" s="244">
        <f>+E23/100000</f>
        <v>60</v>
      </c>
      <c r="G23" s="244" t="str">
        <f>+IF(F24&gt;0,F24&amp;",","")</f>
        <v/>
      </c>
      <c r="H23" s="245" t="str">
        <f>+G23&amp;G24</f>
        <v>60</v>
      </c>
    </row>
    <row r="24" spans="1:8">
      <c r="A24" s="101"/>
      <c r="B24" s="101"/>
      <c r="C24" s="101"/>
      <c r="D24" s="113"/>
      <c r="F24">
        <f>+ROUNDDOWN(F23/1000,0)</f>
        <v>0</v>
      </c>
      <c r="G24" t="str">
        <f>+RIGHT(F23,3)</f>
        <v>60</v>
      </c>
    </row>
    <row r="25" spans="1:8">
      <c r="A25" s="101"/>
      <c r="B25" s="65"/>
      <c r="C25" s="65"/>
      <c r="D25" s="116"/>
    </row>
    <row r="26" spans="1:8">
      <c r="A26" s="55" t="s">
        <v>126</v>
      </c>
      <c r="B26" s="88" t="s">
        <v>127</v>
      </c>
      <c r="C26" s="89" t="s">
        <v>118</v>
      </c>
      <c r="D26" s="90">
        <f>データ!E26</f>
        <v>23</v>
      </c>
      <c r="H26" s="242" t="str">
        <f>+D26&amp;"隻"</f>
        <v>23隻</v>
      </c>
    </row>
    <row r="27" spans="1:8">
      <c r="A27" s="55"/>
      <c r="B27" s="88" t="s">
        <v>128</v>
      </c>
      <c r="C27" s="89" t="s">
        <v>28</v>
      </c>
      <c r="D27" s="293">
        <f>データ!E27</f>
        <v>911894</v>
      </c>
      <c r="E27" s="243">
        <f>+ROUND(D27,-3)</f>
        <v>912000</v>
      </c>
      <c r="F27" t="str">
        <f>+ROUNDDOWN(E27/10000,0)&amp;"万"</f>
        <v>91万</v>
      </c>
      <c r="G27" t="str">
        <f>+IF(LEFT(RIGHT(E27,4),1)="0","",LEFT(RIGHT(E27,4),1)&amp;"千")</f>
        <v>2千</v>
      </c>
      <c r="H27" s="242" t="str">
        <f>+F27&amp;G27&amp;"G/T"</f>
        <v>91万2千G/T</v>
      </c>
    </row>
    <row r="28" spans="1:8">
      <c r="A28" s="58"/>
      <c r="B28" s="70" t="s">
        <v>125</v>
      </c>
      <c r="C28" s="89" t="s">
        <v>122</v>
      </c>
      <c r="D28" s="293">
        <f>データ!E28</f>
        <v>152894448</v>
      </c>
      <c r="E28" s="243">
        <f>+ROUND(D28,-5)</f>
        <v>152900000</v>
      </c>
      <c r="F28" s="244">
        <f>+E28/100000</f>
        <v>1529</v>
      </c>
      <c r="G28" s="244" t="str">
        <f>+IF(F29&gt;0,F29&amp;",","")</f>
        <v>1,</v>
      </c>
      <c r="H28" s="245" t="str">
        <f>+G28&amp;G29</f>
        <v>1,529</v>
      </c>
    </row>
    <row r="29" spans="1:8">
      <c r="A29" s="101"/>
      <c r="B29" s="101"/>
      <c r="C29" s="101"/>
      <c r="D29" s="113"/>
      <c r="F29">
        <f>+ROUNDDOWN(F28/1000,0)</f>
        <v>1</v>
      </c>
      <c r="G29" t="str">
        <f>+RIGHT(F28,3)</f>
        <v>529</v>
      </c>
    </row>
    <row r="30" spans="1:8" ht="13.5" thickBot="1">
      <c r="A30" s="101"/>
      <c r="B30" s="101"/>
      <c r="C30" s="101"/>
      <c r="D30" s="113"/>
    </row>
    <row r="31" spans="1:8">
      <c r="A31" s="45"/>
      <c r="B31" s="120" t="s">
        <v>129</v>
      </c>
      <c r="C31" s="121"/>
      <c r="D31" s="122">
        <f>データ!E31</f>
        <v>30</v>
      </c>
      <c r="H31" s="242" t="str">
        <f>+D31&amp;"隻"</f>
        <v>30隻</v>
      </c>
    </row>
    <row r="32" spans="1:8">
      <c r="A32" s="55" t="s">
        <v>121</v>
      </c>
      <c r="B32" s="127"/>
      <c r="C32" s="128" t="s">
        <v>79</v>
      </c>
      <c r="D32" s="129">
        <f>データ!E32</f>
        <v>7</v>
      </c>
    </row>
    <row r="33" spans="1:8">
      <c r="A33" s="55"/>
      <c r="B33" s="88" t="s">
        <v>123</v>
      </c>
      <c r="C33" s="128" t="s">
        <v>18</v>
      </c>
      <c r="D33" s="294">
        <f>データ!E33</f>
        <v>3</v>
      </c>
    </row>
    <row r="34" spans="1:8">
      <c r="A34" s="55"/>
      <c r="B34" s="88"/>
      <c r="C34" s="128" t="s">
        <v>19</v>
      </c>
      <c r="D34" s="294">
        <f>データ!E34</f>
        <v>0</v>
      </c>
    </row>
    <row r="35" spans="1:8">
      <c r="A35" s="55" t="s">
        <v>126</v>
      </c>
      <c r="B35" s="88" t="s">
        <v>124</v>
      </c>
      <c r="C35" s="128" t="s">
        <v>20</v>
      </c>
      <c r="D35" s="294">
        <f>データ!E35</f>
        <v>0</v>
      </c>
    </row>
    <row r="36" spans="1:8">
      <c r="A36" s="55"/>
      <c r="B36" s="88"/>
      <c r="C36" s="128" t="s">
        <v>21</v>
      </c>
      <c r="D36" s="294">
        <f>データ!E36</f>
        <v>1</v>
      </c>
    </row>
    <row r="37" spans="1:8">
      <c r="A37" s="55"/>
      <c r="B37" s="88" t="s">
        <v>125</v>
      </c>
      <c r="C37" s="128" t="s">
        <v>22</v>
      </c>
      <c r="D37" s="294">
        <f>データ!E37</f>
        <v>0</v>
      </c>
    </row>
    <row r="38" spans="1:8">
      <c r="A38" s="55" t="s">
        <v>130</v>
      </c>
      <c r="B38" s="88"/>
      <c r="C38" s="128" t="s">
        <v>23</v>
      </c>
      <c r="D38" s="294">
        <f>データ!E38</f>
        <v>0</v>
      </c>
    </row>
    <row r="39" spans="1:8">
      <c r="A39" s="55"/>
      <c r="B39" s="70"/>
      <c r="C39" s="128" t="s">
        <v>24</v>
      </c>
      <c r="D39" s="294">
        <f>データ!E39</f>
        <v>3</v>
      </c>
    </row>
    <row r="40" spans="1:8">
      <c r="A40" s="55"/>
      <c r="B40" s="88"/>
      <c r="C40" s="128" t="s">
        <v>79</v>
      </c>
      <c r="D40" s="129">
        <f>データ!E40</f>
        <v>23</v>
      </c>
    </row>
    <row r="41" spans="1:8">
      <c r="A41" s="55" t="s">
        <v>131</v>
      </c>
      <c r="B41" s="88" t="s">
        <v>127</v>
      </c>
      <c r="C41" s="128" t="s">
        <v>18</v>
      </c>
      <c r="D41" s="294">
        <f>データ!E41</f>
        <v>16</v>
      </c>
    </row>
    <row r="42" spans="1:8">
      <c r="A42" s="55"/>
      <c r="B42" s="88" t="s">
        <v>128</v>
      </c>
      <c r="C42" s="128" t="s">
        <v>22</v>
      </c>
      <c r="D42" s="294">
        <f>データ!E42</f>
        <v>7</v>
      </c>
    </row>
    <row r="43" spans="1:8" ht="13.5" thickBot="1">
      <c r="A43" s="48"/>
      <c r="B43" s="135" t="s">
        <v>125</v>
      </c>
      <c r="C43" s="136" t="s">
        <v>24</v>
      </c>
      <c r="D43" s="295">
        <f>データ!E43</f>
        <v>0</v>
      </c>
    </row>
    <row r="44" spans="1:8">
      <c r="A44" s="141" t="s">
        <v>132</v>
      </c>
      <c r="B44" s="142"/>
      <c r="C44" s="143" t="s">
        <v>133</v>
      </c>
      <c r="D44" s="144">
        <f>データ!E44</f>
        <v>158877339</v>
      </c>
    </row>
    <row r="45" spans="1:8">
      <c r="A45" s="68" t="s">
        <v>134</v>
      </c>
      <c r="B45" s="149"/>
      <c r="C45" s="128" t="s">
        <v>17</v>
      </c>
      <c r="D45" s="150">
        <f>データ!E45</f>
        <v>5982891</v>
      </c>
    </row>
    <row r="46" spans="1:8" ht="13.5" thickBot="1">
      <c r="A46" s="48"/>
      <c r="B46" s="50"/>
      <c r="C46" s="136" t="s">
        <v>25</v>
      </c>
      <c r="D46" s="153">
        <f>データ!E46</f>
        <v>152894448</v>
      </c>
    </row>
    <row r="47" spans="1:8" hidden="1">
      <c r="A47" s="45"/>
      <c r="B47" s="158" t="s">
        <v>135</v>
      </c>
      <c r="C47" s="159"/>
      <c r="D47" s="296">
        <f>データ!E47</f>
        <v>0</v>
      </c>
      <c r="H47" s="242" t="str">
        <f>+D47&amp;"工場"</f>
        <v>0工場</v>
      </c>
    </row>
    <row r="48" spans="1:8" hidden="1">
      <c r="A48" s="55" t="s">
        <v>136</v>
      </c>
      <c r="C48" s="164" t="s">
        <v>137</v>
      </c>
      <c r="D48" s="165">
        <f>データ!E48</f>
        <v>0</v>
      </c>
    </row>
    <row r="49" spans="1:8" hidden="1">
      <c r="C49" s="169"/>
      <c r="D49" s="170"/>
    </row>
    <row r="50" spans="1:8" hidden="1">
      <c r="A50" s="55"/>
      <c r="B50" s="172" t="s">
        <v>138</v>
      </c>
      <c r="C50" s="173"/>
      <c r="D50" s="294">
        <f>データ!E50</f>
        <v>0</v>
      </c>
      <c r="E50" s="243">
        <f>+ROUND(D50,-5)</f>
        <v>0</v>
      </c>
      <c r="F50" s="244">
        <f>+E50/100000</f>
        <v>0</v>
      </c>
      <c r="G50" s="244" t="str">
        <f>+IF(F51&gt;0,F51&amp;",","")</f>
        <v/>
      </c>
      <c r="H50" s="245" t="str">
        <f>+G50&amp;G51</f>
        <v>0</v>
      </c>
    </row>
    <row r="51" spans="1:8" hidden="1">
      <c r="A51" s="55"/>
      <c r="C51" s="53" t="s">
        <v>137</v>
      </c>
      <c r="D51" s="165">
        <f>データ!E51</f>
        <v>0</v>
      </c>
      <c r="F51">
        <f>+ROUNDDOWN(F50/1000,0)</f>
        <v>0</v>
      </c>
      <c r="G51" t="str">
        <f>+RIGHT(F50,3)</f>
        <v>0</v>
      </c>
    </row>
    <row r="52" spans="1:8" hidden="1">
      <c r="C52" s="169"/>
      <c r="D52" s="170"/>
    </row>
    <row r="53" spans="1:8" hidden="1">
      <c r="A53" s="101"/>
      <c r="B53" s="101"/>
      <c r="C53" s="176"/>
      <c r="D53" s="177"/>
    </row>
    <row r="54" spans="1:8" hidden="1">
      <c r="A54" s="55"/>
      <c r="B54" s="172" t="s">
        <v>139</v>
      </c>
      <c r="C54" s="173"/>
      <c r="D54" s="294">
        <f>データ!E54</f>
        <v>0</v>
      </c>
      <c r="E54" s="243">
        <f>+ROUND(D54,-5)</f>
        <v>0</v>
      </c>
      <c r="F54" s="244">
        <f>+E54/100000</f>
        <v>0</v>
      </c>
      <c r="G54" s="244" t="str">
        <f>+IF(F55&gt;0,F55&amp;",","")</f>
        <v/>
      </c>
      <c r="H54" s="245" t="str">
        <f>+G54&amp;G55</f>
        <v>0</v>
      </c>
    </row>
    <row r="55" spans="1:8" hidden="1">
      <c r="A55" s="55"/>
      <c r="C55" s="53" t="s">
        <v>137</v>
      </c>
      <c r="D55" s="165">
        <f>データ!E55</f>
        <v>0</v>
      </c>
      <c r="F55">
        <f>+ROUNDDOWN(F54/1000,0)</f>
        <v>0</v>
      </c>
      <c r="G55" t="str">
        <f>+RIGHT(F54,3)</f>
        <v>0</v>
      </c>
    </row>
    <row r="56" spans="1:8" hidden="1">
      <c r="C56" s="169"/>
      <c r="D56" s="170"/>
    </row>
    <row r="57" spans="1:8" hidden="1">
      <c r="A57" s="101"/>
      <c r="B57" s="101"/>
      <c r="C57" s="176"/>
      <c r="D57" s="180"/>
    </row>
    <row r="58" spans="1:8" hidden="1">
      <c r="A58" s="55" t="s">
        <v>140</v>
      </c>
      <c r="B58" s="172" t="s">
        <v>141</v>
      </c>
      <c r="C58" s="173"/>
      <c r="D58" s="293">
        <f>データ!E58</f>
        <v>0</v>
      </c>
      <c r="E58" s="243">
        <f>+ROUND(D58,-5)</f>
        <v>0</v>
      </c>
      <c r="F58" s="244">
        <f>+E58/100000</f>
        <v>0</v>
      </c>
      <c r="G58" s="244" t="str">
        <f>+IF(F59&gt;0,F59&amp;",","")</f>
        <v/>
      </c>
      <c r="H58" s="245" t="str">
        <f>+G58&amp;G59</f>
        <v>0</v>
      </c>
    </row>
    <row r="59" spans="1:8" hidden="1">
      <c r="A59" s="55"/>
      <c r="C59" s="53" t="s">
        <v>137</v>
      </c>
      <c r="D59" s="165">
        <f>データ!E59</f>
        <v>0</v>
      </c>
      <c r="F59">
        <f>+ROUNDDOWN(F58/1000,0)</f>
        <v>0</v>
      </c>
      <c r="G59" t="str">
        <f>+RIGHT(F58,3)</f>
        <v>0</v>
      </c>
    </row>
    <row r="60" spans="1:8">
      <c r="C60" s="169"/>
      <c r="D60" s="170"/>
    </row>
    <row r="61" spans="1:8" ht="13.5" thickBot="1">
      <c r="A61" s="78"/>
      <c r="B61" s="78"/>
      <c r="C61" s="176"/>
      <c r="D61" s="177"/>
    </row>
    <row r="62" spans="1:8">
      <c r="A62" s="141" t="s">
        <v>132</v>
      </c>
      <c r="B62" s="188"/>
      <c r="C62" s="189" t="s">
        <v>142</v>
      </c>
      <c r="D62" s="190">
        <f>データ!E62</f>
        <v>2026</v>
      </c>
    </row>
    <row r="63" spans="1:8">
      <c r="A63" s="194" t="s">
        <v>134</v>
      </c>
      <c r="B63" s="159"/>
      <c r="C63" s="195" t="s">
        <v>143</v>
      </c>
      <c r="D63" s="196">
        <f>データ!E63</f>
        <v>1</v>
      </c>
    </row>
    <row r="64" spans="1:8">
      <c r="A64" s="55"/>
      <c r="C64" s="199" t="s">
        <v>170</v>
      </c>
      <c r="D64" s="104">
        <f>データ!E64</f>
        <v>100</v>
      </c>
    </row>
    <row r="65" spans="1:8">
      <c r="A65" s="68" t="s">
        <v>144</v>
      </c>
      <c r="B65" s="69"/>
      <c r="C65" s="200" t="s">
        <v>145</v>
      </c>
      <c r="D65" s="201">
        <f>データ!E65</f>
        <v>133.18131146206079</v>
      </c>
      <c r="H65" s="246">
        <v>133.19999999999999</v>
      </c>
    </row>
    <row r="66" spans="1:8">
      <c r="A66" s="68" t="s">
        <v>131</v>
      </c>
      <c r="B66" s="69"/>
      <c r="C66" s="202" t="s">
        <v>17</v>
      </c>
      <c r="D66" s="201">
        <f>データ!E66</f>
        <v>22.456790347585624</v>
      </c>
      <c r="H66" s="246">
        <v>22.5</v>
      </c>
    </row>
    <row r="67" spans="1:8">
      <c r="A67" s="58"/>
      <c r="B67" s="59"/>
      <c r="C67" s="202" t="s">
        <v>25</v>
      </c>
      <c r="D67" s="201">
        <f>データ!E67</f>
        <v>165.01971965516958</v>
      </c>
      <c r="H67" s="246">
        <v>165</v>
      </c>
    </row>
    <row r="68" spans="1:8">
      <c r="C68" s="203"/>
      <c r="D68" s="204"/>
    </row>
    <row r="69" spans="1:8">
      <c r="C69" s="203"/>
      <c r="D69" s="204"/>
    </row>
    <row r="70" spans="1:8">
      <c r="A70" s="59"/>
      <c r="B70" s="59"/>
      <c r="C70" s="205"/>
      <c r="D70" s="206"/>
    </row>
    <row r="71" spans="1:8">
      <c r="A71" s="210" t="s">
        <v>146</v>
      </c>
      <c r="B71" s="211"/>
      <c r="C71" s="200" t="s">
        <v>145</v>
      </c>
      <c r="D71" s="201">
        <f>データ!E71</f>
        <v>93.2</v>
      </c>
      <c r="E71" s="247">
        <f>+D71-100</f>
        <v>-6.7999999999999972</v>
      </c>
      <c r="F71" s="367">
        <f>ABS(E71)</f>
        <v>6.7999999999999972</v>
      </c>
      <c r="G71" t="str">
        <f>+IF(E71=0,"!",IF(E71&gt;0,"%増","%減"))</f>
        <v>%減</v>
      </c>
      <c r="H71" s="246" t="str">
        <f>+TEXT(F71,"##0.0")&amp;G71</f>
        <v>6.8%減</v>
      </c>
    </row>
    <row r="72" spans="1:8">
      <c r="A72" s="68" t="s">
        <v>147</v>
      </c>
      <c r="B72" s="149"/>
      <c r="C72" s="202" t="s">
        <v>17</v>
      </c>
      <c r="D72" s="201">
        <f>データ!E72</f>
        <v>77</v>
      </c>
      <c r="E72" s="247">
        <f>+D72-100</f>
        <v>-23</v>
      </c>
      <c r="F72" s="367">
        <f>ABS(E72)</f>
        <v>23</v>
      </c>
      <c r="G72" t="str">
        <f>+IF(E72=0,"!",IF(E72&gt;0,"%増","%減"))</f>
        <v>%減</v>
      </c>
      <c r="H72" s="246" t="str">
        <f>+TEXT(F72,"##0.0")&amp;G72</f>
        <v>23.0%減</v>
      </c>
    </row>
    <row r="73" spans="1:8" ht="13.5" thickBot="1">
      <c r="A73" s="212" t="s">
        <v>148</v>
      </c>
      <c r="B73" s="213"/>
      <c r="C73" s="214" t="s">
        <v>25</v>
      </c>
      <c r="D73" s="215">
        <f>データ!E73</f>
        <v>93.9</v>
      </c>
      <c r="E73" s="247">
        <f>+D73-100</f>
        <v>-6.0999999999999943</v>
      </c>
      <c r="F73" s="367">
        <f>ABS(E73)</f>
        <v>6.0999999999999943</v>
      </c>
      <c r="G73" t="str">
        <f>+IF(E73=0,"!",IF(E73&gt;0,"%増","%減"))</f>
        <v>%減</v>
      </c>
      <c r="H73" s="246" t="str">
        <f>+TEXT(F73,"##0.0")&amp;G73</f>
        <v>6.1%減</v>
      </c>
    </row>
    <row r="76" spans="1:8" ht="13.5" thickBot="1">
      <c r="A76" s="49"/>
      <c r="B76" s="49"/>
      <c r="C76" s="49"/>
      <c r="D76" s="49"/>
      <c r="H76" s="242"/>
    </row>
    <row r="77" spans="1:8" ht="13.5" thickBot="1">
      <c r="A77" s="46"/>
      <c r="H77" s="242"/>
    </row>
    <row r="78" spans="1:8">
      <c r="A78" s="46" t="s">
        <v>210</v>
      </c>
      <c r="B78" s="69"/>
      <c r="C78" s="70" t="s">
        <v>118</v>
      </c>
      <c r="D78" s="293">
        <f>データ!E78</f>
        <v>8</v>
      </c>
      <c r="H78" s="242" t="str">
        <f>"受注"&amp;D78&amp;"隻、"</f>
        <v>受注8隻、</v>
      </c>
    </row>
    <row r="79" spans="1:8">
      <c r="A79" s="58"/>
      <c r="B79" s="59"/>
      <c r="C79" s="70" t="s">
        <v>28</v>
      </c>
      <c r="D79" s="293">
        <f>データ!E79</f>
        <v>170916</v>
      </c>
      <c r="E79" s="243">
        <f>+ROUND(D79,-3)</f>
        <v>171000</v>
      </c>
      <c r="F79" t="str">
        <f>+ROUNDDOWN(E79/10000,0)&amp;"万"</f>
        <v>17万</v>
      </c>
      <c r="G79" t="str">
        <f>+IF(LEFT(RIGHT(E79,4),1)="0","",LEFT(RIGHT(E79,4),1)&amp;"千")</f>
        <v>1千</v>
      </c>
      <c r="H79" s="242" t="str">
        <f>+F79&amp;G79&amp;"G/T、"</f>
        <v>17万1千G/T、</v>
      </c>
    </row>
  </sheetData>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PE8"/>
  <sheetViews>
    <sheetView zoomScale="85" workbookViewId="0">
      <selection activeCell="F12" sqref="F12"/>
    </sheetView>
  </sheetViews>
  <sheetFormatPr defaultColWidth="9" defaultRowHeight="13"/>
  <cols>
    <col min="1" max="1" width="9" style="28"/>
    <col min="2" max="2" width="9.453125" style="28" bestFit="1" customWidth="1"/>
    <col min="3" max="13" width="9" style="28"/>
    <col min="14" max="14" width="9.453125" style="28" bestFit="1" customWidth="1"/>
    <col min="15" max="25" width="9" style="28"/>
    <col min="26" max="26" width="9.453125" style="28" bestFit="1" customWidth="1"/>
    <col min="27" max="37" width="9" style="28"/>
    <col min="38" max="38" width="9.453125" style="28" bestFit="1" customWidth="1"/>
    <col min="39" max="49" width="9" style="28"/>
    <col min="50" max="50" width="9.453125" style="28" bestFit="1" customWidth="1"/>
    <col min="51" max="61" width="9" style="28"/>
    <col min="62" max="62" width="9.453125" style="28" bestFit="1" customWidth="1"/>
    <col min="63" max="73" width="9" style="28"/>
    <col min="74" max="74" width="9.453125" style="28" bestFit="1" customWidth="1"/>
    <col min="75" max="85" width="9" style="28"/>
    <col min="86" max="86" width="9.453125" style="28" bestFit="1" customWidth="1"/>
    <col min="87" max="97" width="9" style="28"/>
    <col min="98" max="98" width="9.453125" style="28" bestFit="1" customWidth="1"/>
    <col min="99" max="109" width="9" style="28"/>
    <col min="110" max="110" width="9.453125" style="28" bestFit="1" customWidth="1"/>
    <col min="111" max="121" width="9" style="28"/>
    <col min="122" max="122" width="9.453125" style="28" bestFit="1" customWidth="1"/>
    <col min="123" max="133" width="9" style="28"/>
    <col min="134" max="134" width="9.453125" style="28" bestFit="1" customWidth="1"/>
    <col min="135" max="145" width="9" style="28"/>
    <col min="146" max="146" width="9.453125" style="28" bestFit="1" customWidth="1"/>
    <col min="147" max="157" width="9" style="28"/>
    <col min="158" max="158" width="9.453125" style="28" bestFit="1" customWidth="1"/>
    <col min="159" max="169" width="9" style="28"/>
    <col min="170" max="170" width="9.453125" style="28" bestFit="1" customWidth="1"/>
    <col min="171" max="181" width="9" style="28"/>
    <col min="182" max="182" width="9.453125" style="28" bestFit="1" customWidth="1"/>
    <col min="183" max="193" width="9" style="28"/>
    <col min="194" max="194" width="9.08984375" style="28" bestFit="1" customWidth="1"/>
    <col min="195" max="16384" width="9" style="28"/>
  </cols>
  <sheetData>
    <row r="1" spans="1:421">
      <c r="B1" s="248"/>
      <c r="C1" s="248"/>
      <c r="D1" s="248"/>
      <c r="E1" s="248"/>
      <c r="F1" s="248"/>
      <c r="G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c r="AG1" s="248"/>
      <c r="AH1" s="248"/>
      <c r="AI1" s="248"/>
      <c r="AJ1" s="248"/>
      <c r="AK1" s="248"/>
    </row>
    <row r="3" spans="1:421" s="401" customFormat="1" ht="21.75" customHeight="1">
      <c r="A3" s="397"/>
      <c r="B3" s="398">
        <f>データ!F2</f>
        <v>38352</v>
      </c>
      <c r="C3" s="399"/>
      <c r="D3" s="399"/>
      <c r="E3" s="399"/>
      <c r="F3" s="399"/>
      <c r="G3" s="399"/>
      <c r="H3" s="399"/>
      <c r="I3" s="399"/>
      <c r="J3" s="399"/>
      <c r="K3" s="399"/>
      <c r="L3" s="399"/>
      <c r="M3" s="400"/>
      <c r="N3" s="398">
        <f>データ!R2</f>
        <v>38717</v>
      </c>
      <c r="O3" s="399"/>
      <c r="P3" s="399"/>
      <c r="Q3" s="399"/>
      <c r="R3" s="399"/>
      <c r="S3" s="399"/>
      <c r="T3" s="399"/>
      <c r="U3" s="399"/>
      <c r="V3" s="399"/>
      <c r="W3" s="399"/>
      <c r="X3" s="399"/>
      <c r="Y3" s="400"/>
      <c r="Z3" s="398">
        <f>データ!AD2</f>
        <v>39082</v>
      </c>
      <c r="AA3" s="399"/>
      <c r="AB3" s="399"/>
      <c r="AC3" s="399"/>
      <c r="AD3" s="399"/>
      <c r="AE3" s="399"/>
      <c r="AF3" s="399"/>
      <c r="AG3" s="399"/>
      <c r="AH3" s="399"/>
      <c r="AI3" s="399"/>
      <c r="AJ3" s="399"/>
      <c r="AK3" s="400"/>
      <c r="AL3" s="398">
        <f>データ!AP2</f>
        <v>39447</v>
      </c>
      <c r="AM3" s="399"/>
      <c r="AN3" s="399"/>
      <c r="AO3" s="399"/>
      <c r="AP3" s="399"/>
      <c r="AQ3" s="399"/>
      <c r="AR3" s="399"/>
      <c r="AS3" s="399"/>
      <c r="AT3" s="399"/>
      <c r="AU3" s="399"/>
      <c r="AV3" s="399"/>
      <c r="AW3" s="400"/>
      <c r="AX3" s="398">
        <f>データ!BB2</f>
        <v>39813</v>
      </c>
      <c r="AY3" s="399"/>
      <c r="AZ3" s="399"/>
      <c r="BA3" s="399"/>
      <c r="BB3" s="399"/>
      <c r="BC3" s="399"/>
      <c r="BD3" s="399"/>
      <c r="BE3" s="399"/>
      <c r="BF3" s="399"/>
      <c r="BG3" s="399"/>
      <c r="BH3" s="399"/>
      <c r="BI3" s="400"/>
      <c r="BJ3" s="398">
        <f>データ!BN2</f>
        <v>40178</v>
      </c>
      <c r="BK3" s="399"/>
      <c r="BL3" s="399"/>
      <c r="BM3" s="399"/>
      <c r="BN3" s="399"/>
      <c r="BO3" s="399"/>
      <c r="BP3" s="399"/>
      <c r="BQ3" s="399"/>
      <c r="BR3" s="399"/>
      <c r="BS3" s="399"/>
      <c r="BT3" s="399"/>
      <c r="BU3" s="400"/>
      <c r="BV3" s="398">
        <f>データ!BZ2</f>
        <v>40543</v>
      </c>
      <c r="BW3" s="399"/>
      <c r="BX3" s="399"/>
      <c r="BY3" s="399"/>
      <c r="BZ3" s="399"/>
      <c r="CA3" s="399"/>
      <c r="CB3" s="399"/>
      <c r="CC3" s="399"/>
      <c r="CD3" s="399"/>
      <c r="CE3" s="399"/>
      <c r="CF3" s="399"/>
      <c r="CG3" s="400"/>
      <c r="CH3" s="398">
        <f>データ!CL2</f>
        <v>40908</v>
      </c>
      <c r="CI3" s="399"/>
      <c r="CJ3" s="399"/>
      <c r="CK3" s="399"/>
      <c r="CL3" s="399"/>
      <c r="CM3" s="399"/>
      <c r="CN3" s="399"/>
      <c r="CO3" s="399"/>
      <c r="CP3" s="399"/>
      <c r="CQ3" s="399"/>
      <c r="CR3" s="399"/>
      <c r="CS3" s="400"/>
      <c r="CT3" s="398">
        <f>データ!CX2</f>
        <v>41274</v>
      </c>
      <c r="CU3" s="399"/>
      <c r="CV3" s="399"/>
      <c r="CW3" s="399"/>
      <c r="CX3" s="399"/>
      <c r="CY3" s="399"/>
      <c r="CZ3" s="399"/>
      <c r="DA3" s="399"/>
      <c r="DB3" s="399"/>
      <c r="DC3" s="399"/>
      <c r="DD3" s="399"/>
      <c r="DE3" s="400"/>
      <c r="DF3" s="398">
        <f>データ!DJ2</f>
        <v>41639</v>
      </c>
      <c r="DG3" s="399"/>
      <c r="DH3" s="399"/>
      <c r="DI3" s="399"/>
      <c r="DJ3" s="399"/>
      <c r="DK3" s="399"/>
      <c r="DL3" s="399"/>
      <c r="DM3" s="399"/>
      <c r="DN3" s="399"/>
      <c r="DO3" s="399"/>
      <c r="DP3" s="399"/>
      <c r="DQ3" s="400"/>
      <c r="DR3" s="398">
        <f>データ!DV2</f>
        <v>42004</v>
      </c>
      <c r="DS3" s="399"/>
      <c r="DT3" s="399"/>
      <c r="DU3" s="399"/>
      <c r="DV3" s="399"/>
      <c r="DW3" s="399"/>
      <c r="DX3" s="399"/>
      <c r="DY3" s="399"/>
      <c r="DZ3" s="399"/>
      <c r="EA3" s="399"/>
      <c r="EB3" s="399"/>
      <c r="EC3" s="400"/>
      <c r="ED3" s="398">
        <f>データ!EH2</f>
        <v>42369</v>
      </c>
      <c r="EE3" s="399"/>
      <c r="EF3" s="399"/>
      <c r="EG3" s="399"/>
      <c r="EH3" s="399"/>
      <c r="EI3" s="399"/>
      <c r="EJ3" s="399"/>
      <c r="EK3" s="399"/>
      <c r="EL3" s="399"/>
      <c r="EM3" s="399"/>
      <c r="EN3" s="399"/>
      <c r="EO3" s="400"/>
      <c r="EP3" s="398">
        <f>データ!ET2</f>
        <v>42735</v>
      </c>
      <c r="EQ3" s="399"/>
      <c r="ER3" s="399"/>
      <c r="ES3" s="399"/>
      <c r="ET3" s="399"/>
      <c r="EU3" s="399"/>
      <c r="EV3" s="399"/>
      <c r="EW3" s="399"/>
      <c r="EX3" s="399"/>
      <c r="EY3" s="399"/>
      <c r="EZ3" s="399"/>
      <c r="FA3" s="400"/>
      <c r="FB3" s="398">
        <f>データ!FF2</f>
        <v>43100</v>
      </c>
      <c r="FC3" s="399"/>
      <c r="FD3" s="399"/>
      <c r="FE3" s="399"/>
      <c r="FF3" s="399"/>
      <c r="FG3" s="399"/>
      <c r="FH3" s="399"/>
      <c r="FI3" s="399"/>
      <c r="FJ3" s="399"/>
      <c r="FK3" s="399"/>
      <c r="FL3" s="399"/>
      <c r="FM3" s="400"/>
      <c r="FN3" s="398">
        <f>データ!FR2</f>
        <v>43465</v>
      </c>
      <c r="FO3" s="399"/>
      <c r="FP3" s="399"/>
      <c r="FQ3" s="399"/>
      <c r="FR3" s="399"/>
      <c r="FS3" s="399"/>
      <c r="FT3" s="399"/>
      <c r="FU3" s="399"/>
      <c r="FV3" s="399"/>
      <c r="FW3" s="399"/>
      <c r="FX3" s="399"/>
      <c r="FY3" s="400"/>
      <c r="FZ3" s="402">
        <f>データ!GD2</f>
        <v>43830</v>
      </c>
      <c r="GA3" s="403"/>
      <c r="GB3" s="403"/>
      <c r="GC3" s="403"/>
      <c r="GD3" s="403"/>
      <c r="GE3" s="403"/>
      <c r="GF3" s="403"/>
      <c r="GG3" s="403"/>
      <c r="GH3" s="403"/>
      <c r="GI3" s="403"/>
      <c r="GJ3" s="403"/>
      <c r="GK3" s="404"/>
      <c r="GL3" s="398">
        <f>データ!GP2</f>
        <v>44196</v>
      </c>
      <c r="GM3" s="399"/>
      <c r="GN3" s="399"/>
      <c r="GO3" s="399"/>
      <c r="GP3" s="399"/>
      <c r="GQ3" s="399"/>
      <c r="GR3" s="399"/>
      <c r="GS3" s="399"/>
      <c r="GT3" s="399"/>
      <c r="GU3" s="399"/>
      <c r="GV3" s="399"/>
      <c r="GW3" s="400"/>
      <c r="GX3" s="398">
        <f>データ!HB2</f>
        <v>44561</v>
      </c>
      <c r="GY3" s="399"/>
      <c r="GZ3" s="399"/>
      <c r="HA3" s="399"/>
      <c r="HB3" s="399"/>
      <c r="HC3" s="399"/>
      <c r="HD3" s="399"/>
      <c r="HE3" s="399"/>
      <c r="HF3" s="399"/>
      <c r="HG3" s="399"/>
      <c r="HH3" s="399"/>
      <c r="HI3" s="400"/>
      <c r="HJ3" s="398">
        <f>データ!HN2</f>
        <v>44562</v>
      </c>
      <c r="HK3" s="399"/>
      <c r="HL3" s="399"/>
      <c r="HM3" s="399"/>
      <c r="HN3" s="399"/>
      <c r="HO3" s="399"/>
      <c r="HP3" s="399"/>
      <c r="HQ3" s="399"/>
      <c r="HR3" s="399"/>
      <c r="HS3" s="399"/>
      <c r="HT3" s="399"/>
      <c r="HU3" s="400"/>
      <c r="HV3" s="398">
        <f>データ!HZ2</f>
        <v>44927</v>
      </c>
      <c r="HW3" s="399"/>
      <c r="HX3" s="399"/>
      <c r="HY3" s="399"/>
      <c r="HZ3" s="399"/>
      <c r="IA3" s="399"/>
      <c r="IB3" s="399"/>
      <c r="IC3" s="399"/>
      <c r="ID3" s="399"/>
      <c r="IE3" s="399"/>
      <c r="IF3" s="399"/>
      <c r="IG3" s="400"/>
      <c r="IH3" s="398">
        <f>データ!IL2</f>
        <v>45292</v>
      </c>
      <c r="II3" s="399"/>
      <c r="IJ3" s="399"/>
      <c r="IK3" s="399"/>
      <c r="IL3" s="399"/>
      <c r="IM3" s="399"/>
      <c r="IN3" s="399"/>
      <c r="IO3" s="399"/>
      <c r="IP3" s="399"/>
      <c r="IQ3" s="399"/>
      <c r="IR3" s="399"/>
      <c r="IS3" s="400"/>
      <c r="IT3" s="398">
        <f>データ!IX2</f>
        <v>45658</v>
      </c>
      <c r="IU3" s="399"/>
      <c r="IV3" s="399"/>
      <c r="IW3" s="399"/>
      <c r="IX3" s="399"/>
      <c r="IY3" s="399"/>
      <c r="IZ3" s="399"/>
      <c r="JA3" s="399"/>
      <c r="JB3" s="399"/>
      <c r="JC3" s="399"/>
      <c r="JD3" s="399"/>
      <c r="JE3" s="400"/>
      <c r="JF3" s="398">
        <f>データ!JJ2</f>
        <v>46023</v>
      </c>
      <c r="JG3" s="399"/>
      <c r="JH3" s="399"/>
      <c r="JI3" s="399"/>
      <c r="JJ3" s="399"/>
      <c r="JK3" s="399"/>
      <c r="JL3" s="399"/>
      <c r="JM3" s="399"/>
      <c r="JN3" s="399"/>
      <c r="JO3" s="399"/>
      <c r="JP3" s="399"/>
      <c r="JQ3" s="400"/>
      <c r="JR3" s="398">
        <f>データ!JV2</f>
        <v>46388</v>
      </c>
      <c r="JS3" s="399"/>
      <c r="JT3" s="399"/>
      <c r="JU3" s="399"/>
      <c r="JV3" s="399"/>
      <c r="JW3" s="399"/>
      <c r="JX3" s="399"/>
      <c r="JY3" s="399"/>
      <c r="JZ3" s="399"/>
      <c r="KA3" s="399"/>
      <c r="KB3" s="399"/>
      <c r="KC3" s="400"/>
      <c r="KD3" s="398">
        <f>データ!KH2</f>
        <v>46753</v>
      </c>
      <c r="KE3" s="399"/>
      <c r="KF3" s="399"/>
      <c r="KG3" s="399"/>
      <c r="KH3" s="399"/>
      <c r="KI3" s="399"/>
      <c r="KJ3" s="399"/>
      <c r="KK3" s="399"/>
      <c r="KL3" s="399"/>
      <c r="KM3" s="399"/>
      <c r="KN3" s="399"/>
      <c r="KO3" s="400"/>
      <c r="KP3" s="398">
        <f>データ!KT2</f>
        <v>47119</v>
      </c>
      <c r="KQ3" s="399"/>
      <c r="KR3" s="399"/>
      <c r="KS3" s="399"/>
      <c r="KT3" s="399"/>
      <c r="KU3" s="399"/>
      <c r="KV3" s="399"/>
      <c r="KW3" s="399"/>
      <c r="KX3" s="399"/>
      <c r="KY3" s="399"/>
      <c r="KZ3" s="399"/>
      <c r="LA3" s="400"/>
      <c r="LB3" s="398">
        <f>データ!LF2</f>
        <v>47484</v>
      </c>
      <c r="LC3" s="399"/>
      <c r="LD3" s="399"/>
      <c r="LE3" s="399"/>
      <c r="LF3" s="399"/>
      <c r="LG3" s="399"/>
      <c r="LH3" s="399"/>
      <c r="LI3" s="399"/>
      <c r="LJ3" s="399"/>
      <c r="LK3" s="399"/>
      <c r="LL3" s="399"/>
      <c r="LM3" s="400"/>
      <c r="LN3" s="398">
        <f>データ!LR2</f>
        <v>47849</v>
      </c>
      <c r="LO3" s="399"/>
      <c r="LP3" s="399"/>
      <c r="LQ3" s="399"/>
      <c r="LR3" s="399"/>
      <c r="LS3" s="399"/>
      <c r="LT3" s="399"/>
      <c r="LU3" s="399"/>
      <c r="LV3" s="399"/>
      <c r="LW3" s="399"/>
      <c r="LX3" s="399"/>
      <c r="LY3" s="400"/>
      <c r="LZ3" s="398">
        <f>データ!MD2</f>
        <v>48214</v>
      </c>
      <c r="MA3" s="399"/>
      <c r="MB3" s="399"/>
      <c r="MC3" s="399"/>
      <c r="MD3" s="399"/>
      <c r="ME3" s="399"/>
      <c r="MF3" s="399"/>
      <c r="MG3" s="399"/>
      <c r="MH3" s="399"/>
      <c r="MI3" s="399"/>
      <c r="MJ3" s="399"/>
      <c r="MK3" s="400"/>
      <c r="ML3" s="398">
        <f>データ!MP2</f>
        <v>48580</v>
      </c>
      <c r="MM3" s="399"/>
      <c r="MN3" s="399"/>
      <c r="MO3" s="399"/>
      <c r="MP3" s="399"/>
      <c r="MQ3" s="399"/>
      <c r="MR3" s="399"/>
      <c r="MS3" s="399"/>
      <c r="MT3" s="399"/>
      <c r="MU3" s="399"/>
      <c r="MV3" s="399"/>
      <c r="MW3" s="400"/>
      <c r="MX3" s="398">
        <f>データ!NB2</f>
        <v>48945</v>
      </c>
      <c r="MY3" s="399"/>
      <c r="MZ3" s="399"/>
      <c r="NA3" s="399"/>
      <c r="NB3" s="399"/>
      <c r="NC3" s="399"/>
      <c r="ND3" s="399"/>
      <c r="NE3" s="399"/>
      <c r="NF3" s="399"/>
      <c r="NG3" s="399"/>
      <c r="NH3" s="399"/>
      <c r="NI3" s="400"/>
      <c r="NJ3" s="398">
        <f>データ!NN2</f>
        <v>49310</v>
      </c>
      <c r="NK3" s="399"/>
      <c r="NL3" s="399"/>
      <c r="NM3" s="399"/>
      <c r="NN3" s="399"/>
      <c r="NO3" s="399"/>
      <c r="NP3" s="399"/>
      <c r="NQ3" s="399"/>
      <c r="NR3" s="399"/>
      <c r="NS3" s="399"/>
      <c r="NT3" s="399"/>
      <c r="NU3" s="400"/>
      <c r="NV3" s="398">
        <f>データ!NZ2</f>
        <v>49675</v>
      </c>
      <c r="NW3" s="399"/>
      <c r="NX3" s="399"/>
      <c r="NY3" s="399"/>
      <c r="NZ3" s="399"/>
      <c r="OA3" s="399"/>
      <c r="OB3" s="399"/>
      <c r="OC3" s="399"/>
      <c r="OD3" s="399"/>
      <c r="OE3" s="399"/>
      <c r="OF3" s="399"/>
      <c r="OG3" s="400"/>
      <c r="OH3" s="398">
        <f>データ!OL2</f>
        <v>50041</v>
      </c>
      <c r="OI3" s="399"/>
      <c r="OJ3" s="399"/>
      <c r="OK3" s="399"/>
      <c r="OL3" s="399"/>
      <c r="OM3" s="399"/>
      <c r="ON3" s="399"/>
      <c r="OO3" s="399"/>
      <c r="OP3" s="399"/>
      <c r="OQ3" s="399"/>
      <c r="OR3" s="399"/>
      <c r="OS3" s="400"/>
      <c r="OT3" s="398">
        <f>データ!OX2</f>
        <v>50406</v>
      </c>
      <c r="OU3" s="399"/>
      <c r="OV3" s="399"/>
      <c r="OW3" s="399"/>
      <c r="OX3" s="399"/>
      <c r="OY3" s="399"/>
      <c r="OZ3" s="399"/>
      <c r="PA3" s="399"/>
      <c r="PB3" s="399"/>
      <c r="PC3" s="399"/>
      <c r="PD3" s="399"/>
      <c r="PE3" s="400"/>
    </row>
    <row r="4" spans="1:421" ht="21.75" customHeight="1">
      <c r="A4" s="249" t="s">
        <v>152</v>
      </c>
      <c r="B4" s="249">
        <f>データ!F63</f>
        <v>1</v>
      </c>
      <c r="C4" s="249">
        <f>データ!G63</f>
        <v>2</v>
      </c>
      <c r="D4" s="249">
        <f>データ!H63</f>
        <v>3</v>
      </c>
      <c r="E4" s="249">
        <f>データ!I63</f>
        <v>4</v>
      </c>
      <c r="F4" s="249">
        <f>データ!J63</f>
        <v>5</v>
      </c>
      <c r="G4" s="249">
        <f>データ!K63</f>
        <v>6</v>
      </c>
      <c r="H4" s="249">
        <f>データ!L63</f>
        <v>7</v>
      </c>
      <c r="I4" s="249">
        <f>データ!M63</f>
        <v>8</v>
      </c>
      <c r="J4" s="249">
        <f>データ!N63</f>
        <v>9</v>
      </c>
      <c r="K4" s="249">
        <f>データ!O63</f>
        <v>10</v>
      </c>
      <c r="L4" s="249">
        <f>データ!P63</f>
        <v>11</v>
      </c>
      <c r="M4" s="249">
        <f>データ!Q63</f>
        <v>12</v>
      </c>
      <c r="N4" s="249">
        <f>データ!R63</f>
        <v>1</v>
      </c>
      <c r="O4" s="249">
        <f>データ!S63</f>
        <v>2</v>
      </c>
      <c r="P4" s="249">
        <f>データ!T63</f>
        <v>3</v>
      </c>
      <c r="Q4" s="249">
        <f>データ!U63</f>
        <v>4</v>
      </c>
      <c r="R4" s="249">
        <f>データ!V63</f>
        <v>5</v>
      </c>
      <c r="S4" s="249">
        <f>データ!W63</f>
        <v>6</v>
      </c>
      <c r="T4" s="249">
        <f>データ!X63</f>
        <v>7</v>
      </c>
      <c r="U4" s="249">
        <f>データ!Y63</f>
        <v>8</v>
      </c>
      <c r="V4" s="249">
        <f>データ!Z63</f>
        <v>9</v>
      </c>
      <c r="W4" s="249">
        <f>データ!AA63</f>
        <v>10</v>
      </c>
      <c r="X4" s="249">
        <f>データ!AB63</f>
        <v>11</v>
      </c>
      <c r="Y4" s="249">
        <f>データ!AC63</f>
        <v>12</v>
      </c>
      <c r="Z4" s="249">
        <f>データ!AD63</f>
        <v>1</v>
      </c>
      <c r="AA4" s="249">
        <f>データ!AE63</f>
        <v>2</v>
      </c>
      <c r="AB4" s="249">
        <f>データ!AF63</f>
        <v>3</v>
      </c>
      <c r="AC4" s="249">
        <f>データ!AG63</f>
        <v>4</v>
      </c>
      <c r="AD4" s="249">
        <f>データ!AH63</f>
        <v>5</v>
      </c>
      <c r="AE4" s="249">
        <f>データ!AI63</f>
        <v>6</v>
      </c>
      <c r="AF4" s="249">
        <f>データ!AJ63</f>
        <v>7</v>
      </c>
      <c r="AG4" s="249">
        <f>データ!AK63</f>
        <v>8</v>
      </c>
      <c r="AH4" s="249">
        <f>データ!AL63</f>
        <v>9</v>
      </c>
      <c r="AI4" s="249">
        <f>データ!AM63</f>
        <v>10</v>
      </c>
      <c r="AJ4" s="249">
        <f>データ!AN63</f>
        <v>11</v>
      </c>
      <c r="AK4" s="249">
        <f>データ!AO63</f>
        <v>12</v>
      </c>
      <c r="AL4" s="249">
        <f>データ!AP63</f>
        <v>1</v>
      </c>
      <c r="AM4" s="249">
        <f>データ!AQ63</f>
        <v>2</v>
      </c>
      <c r="AN4" s="249">
        <f>データ!AR63</f>
        <v>3</v>
      </c>
      <c r="AO4" s="249">
        <f>データ!AS63</f>
        <v>4</v>
      </c>
      <c r="AP4" s="249">
        <f>データ!AT63</f>
        <v>5</v>
      </c>
      <c r="AQ4" s="249">
        <f>データ!AU63</f>
        <v>6</v>
      </c>
      <c r="AR4" s="249">
        <f>データ!AV63</f>
        <v>7</v>
      </c>
      <c r="AS4" s="249">
        <f>データ!AW63</f>
        <v>8</v>
      </c>
      <c r="AT4" s="249">
        <f>データ!AX63</f>
        <v>9</v>
      </c>
      <c r="AU4" s="249">
        <f>データ!AY63</f>
        <v>10</v>
      </c>
      <c r="AV4" s="249">
        <f>データ!AZ63</f>
        <v>11</v>
      </c>
      <c r="AW4" s="249">
        <f>データ!BA63</f>
        <v>12</v>
      </c>
      <c r="AX4" s="249">
        <f>データ!BB63</f>
        <v>1</v>
      </c>
      <c r="AY4" s="249">
        <f>データ!BC63</f>
        <v>2</v>
      </c>
      <c r="AZ4" s="249">
        <f>データ!BD63</f>
        <v>3</v>
      </c>
      <c r="BA4" s="249">
        <f>データ!BE63</f>
        <v>4</v>
      </c>
      <c r="BB4" s="249">
        <f>データ!BF63</f>
        <v>5</v>
      </c>
      <c r="BC4" s="249">
        <f>データ!BG63</f>
        <v>6</v>
      </c>
      <c r="BD4" s="249">
        <f>データ!BH63</f>
        <v>7</v>
      </c>
      <c r="BE4" s="249">
        <f>データ!BI63</f>
        <v>8</v>
      </c>
      <c r="BF4" s="249">
        <f>データ!BJ63</f>
        <v>9</v>
      </c>
      <c r="BG4" s="249">
        <f>データ!BK63</f>
        <v>10</v>
      </c>
      <c r="BH4" s="249">
        <f>データ!BL63</f>
        <v>11</v>
      </c>
      <c r="BI4" s="249">
        <f>データ!BM63</f>
        <v>12</v>
      </c>
      <c r="BJ4" s="249">
        <f>データ!BN63</f>
        <v>1</v>
      </c>
      <c r="BK4" s="249">
        <f>データ!BO63</f>
        <v>2</v>
      </c>
      <c r="BL4" s="249">
        <f>データ!BP63</f>
        <v>3</v>
      </c>
      <c r="BM4" s="249">
        <f>データ!BQ63</f>
        <v>4</v>
      </c>
      <c r="BN4" s="249">
        <f>データ!BR63</f>
        <v>5</v>
      </c>
      <c r="BO4" s="249">
        <f>データ!BS63</f>
        <v>6</v>
      </c>
      <c r="BP4" s="249">
        <f>データ!BT63</f>
        <v>7</v>
      </c>
      <c r="BQ4" s="249">
        <f>データ!BU63</f>
        <v>8</v>
      </c>
      <c r="BR4" s="249">
        <f>データ!BV63</f>
        <v>9</v>
      </c>
      <c r="BS4" s="249">
        <f>データ!BW63</f>
        <v>10</v>
      </c>
      <c r="BT4" s="249">
        <f>データ!BX63</f>
        <v>11</v>
      </c>
      <c r="BU4" s="249">
        <f>データ!BY63</f>
        <v>12</v>
      </c>
      <c r="BV4" s="249">
        <f>データ!BZ63</f>
        <v>1</v>
      </c>
      <c r="BW4" s="249">
        <f>データ!CA63</f>
        <v>2</v>
      </c>
      <c r="BX4" s="249">
        <f>データ!CB63</f>
        <v>3</v>
      </c>
      <c r="BY4" s="249">
        <f>データ!CC63</f>
        <v>4</v>
      </c>
      <c r="BZ4" s="249">
        <f>データ!CD63</f>
        <v>5</v>
      </c>
      <c r="CA4" s="249">
        <f>データ!CE63</f>
        <v>6</v>
      </c>
      <c r="CB4" s="249">
        <f>データ!CF63</f>
        <v>7</v>
      </c>
      <c r="CC4" s="249">
        <f>データ!CG63</f>
        <v>8</v>
      </c>
      <c r="CD4" s="249">
        <f>データ!CH63</f>
        <v>9</v>
      </c>
      <c r="CE4" s="249">
        <f>データ!CI63</f>
        <v>10</v>
      </c>
      <c r="CF4" s="249">
        <f>データ!CJ63</f>
        <v>11</v>
      </c>
      <c r="CG4" s="249">
        <f>データ!CK63</f>
        <v>12</v>
      </c>
      <c r="CH4" s="249">
        <f>データ!CL63</f>
        <v>1</v>
      </c>
      <c r="CI4" s="249">
        <f>データ!CM63</f>
        <v>2</v>
      </c>
      <c r="CJ4" s="249">
        <f>データ!CN63</f>
        <v>3</v>
      </c>
      <c r="CK4" s="249">
        <f>データ!CO63</f>
        <v>4</v>
      </c>
      <c r="CL4" s="249">
        <f>データ!CP63</f>
        <v>5</v>
      </c>
      <c r="CM4" s="249">
        <f>データ!CQ63</f>
        <v>6</v>
      </c>
      <c r="CN4" s="249">
        <f>データ!CR63</f>
        <v>7</v>
      </c>
      <c r="CO4" s="249">
        <f>データ!CS63</f>
        <v>8</v>
      </c>
      <c r="CP4" s="249">
        <f>データ!CT63</f>
        <v>9</v>
      </c>
      <c r="CQ4" s="249">
        <f>データ!CU63</f>
        <v>10</v>
      </c>
      <c r="CR4" s="249">
        <f>データ!CV63</f>
        <v>11</v>
      </c>
      <c r="CS4" s="249">
        <f>データ!CW63</f>
        <v>12</v>
      </c>
      <c r="CT4" s="249">
        <f>データ!CX63</f>
        <v>1</v>
      </c>
      <c r="CU4" s="249">
        <f>データ!CY63</f>
        <v>2</v>
      </c>
      <c r="CV4" s="249">
        <f>データ!CZ63</f>
        <v>3</v>
      </c>
      <c r="CW4" s="249">
        <f>データ!DA63</f>
        <v>4</v>
      </c>
      <c r="CX4" s="249">
        <f>データ!DB63</f>
        <v>5</v>
      </c>
      <c r="CY4" s="249">
        <f>データ!DC63</f>
        <v>6</v>
      </c>
      <c r="CZ4" s="249">
        <f>データ!DD63</f>
        <v>7</v>
      </c>
      <c r="DA4" s="249">
        <f>データ!DE63</f>
        <v>8</v>
      </c>
      <c r="DB4" s="249">
        <f>データ!DF63</f>
        <v>9</v>
      </c>
      <c r="DC4" s="249">
        <f>データ!DG63</f>
        <v>10</v>
      </c>
      <c r="DD4" s="249">
        <f>データ!DH63</f>
        <v>11</v>
      </c>
      <c r="DE4" s="249">
        <f>データ!DI63</f>
        <v>12</v>
      </c>
      <c r="DF4" s="249">
        <f>データ!DJ63</f>
        <v>1</v>
      </c>
      <c r="DG4" s="249">
        <f>データ!DK63</f>
        <v>2</v>
      </c>
      <c r="DH4" s="249">
        <f>データ!DL63</f>
        <v>3</v>
      </c>
      <c r="DI4" s="249">
        <f>データ!DM63</f>
        <v>4</v>
      </c>
      <c r="DJ4" s="249">
        <f>データ!DN63</f>
        <v>5</v>
      </c>
      <c r="DK4" s="249">
        <f>データ!DO63</f>
        <v>6</v>
      </c>
      <c r="DL4" s="249">
        <f>データ!DP63</f>
        <v>7</v>
      </c>
      <c r="DM4" s="249">
        <f>データ!DQ63</f>
        <v>8</v>
      </c>
      <c r="DN4" s="249">
        <f>データ!DR63</f>
        <v>9</v>
      </c>
      <c r="DO4" s="249">
        <f>データ!DS63</f>
        <v>10</v>
      </c>
      <c r="DP4" s="249">
        <f>データ!DT63</f>
        <v>11</v>
      </c>
      <c r="DQ4" s="249">
        <f>データ!DU63</f>
        <v>12</v>
      </c>
      <c r="DR4" s="249">
        <f>データ!DV63</f>
        <v>1</v>
      </c>
      <c r="DS4" s="249">
        <f>データ!DW63</f>
        <v>2</v>
      </c>
      <c r="DT4" s="249">
        <f>データ!DX63</f>
        <v>3</v>
      </c>
      <c r="DU4" s="249">
        <f>データ!DY63</f>
        <v>4</v>
      </c>
      <c r="DV4" s="249">
        <f>データ!DZ63</f>
        <v>5</v>
      </c>
      <c r="DW4" s="249">
        <f>データ!EA63</f>
        <v>6</v>
      </c>
      <c r="DX4" s="249">
        <f>データ!EB63</f>
        <v>7</v>
      </c>
      <c r="DY4" s="249">
        <f>データ!EC63</f>
        <v>8</v>
      </c>
      <c r="DZ4" s="249">
        <f>データ!ED63</f>
        <v>9</v>
      </c>
      <c r="EA4" s="249">
        <f>データ!EE63</f>
        <v>10</v>
      </c>
      <c r="EB4" s="249">
        <f>データ!EF63</f>
        <v>11</v>
      </c>
      <c r="EC4" s="249">
        <f>データ!EG63</f>
        <v>12</v>
      </c>
      <c r="ED4" s="249">
        <f>データ!EH63</f>
        <v>1</v>
      </c>
      <c r="EE4" s="249">
        <f>データ!EI63</f>
        <v>2</v>
      </c>
      <c r="EF4" s="249">
        <f>データ!EJ63</f>
        <v>3</v>
      </c>
      <c r="EG4" s="249">
        <f>データ!EK63</f>
        <v>4</v>
      </c>
      <c r="EH4" s="249">
        <f>データ!EL63</f>
        <v>5</v>
      </c>
      <c r="EI4" s="249">
        <f>データ!EM63</f>
        <v>6</v>
      </c>
      <c r="EJ4" s="249">
        <f>データ!EN63</f>
        <v>7</v>
      </c>
      <c r="EK4" s="249">
        <f>データ!EO63</f>
        <v>8</v>
      </c>
      <c r="EL4" s="249">
        <f>データ!EP63</f>
        <v>9</v>
      </c>
      <c r="EM4" s="249">
        <f>データ!EQ63</f>
        <v>10</v>
      </c>
      <c r="EN4" s="249">
        <f>データ!ER63</f>
        <v>11</v>
      </c>
      <c r="EO4" s="249">
        <f>データ!ES63</f>
        <v>12</v>
      </c>
      <c r="EP4" s="249">
        <f>データ!ET63</f>
        <v>1</v>
      </c>
      <c r="EQ4" s="249">
        <f>データ!EU63</f>
        <v>2</v>
      </c>
      <c r="ER4" s="249">
        <f>データ!EV63</f>
        <v>3</v>
      </c>
      <c r="ES4" s="249">
        <f>データ!EW63</f>
        <v>4</v>
      </c>
      <c r="ET4" s="249">
        <f>データ!EX63</f>
        <v>5</v>
      </c>
      <c r="EU4" s="249">
        <f>データ!EY63</f>
        <v>6</v>
      </c>
      <c r="EV4" s="249">
        <f>データ!EZ63</f>
        <v>7</v>
      </c>
      <c r="EW4" s="249">
        <f>データ!FA63</f>
        <v>8</v>
      </c>
      <c r="EX4" s="249">
        <f>データ!FB63</f>
        <v>9</v>
      </c>
      <c r="EY4" s="249">
        <f>データ!FC63</f>
        <v>10</v>
      </c>
      <c r="EZ4" s="249">
        <f>データ!FD63</f>
        <v>11</v>
      </c>
      <c r="FA4" s="249">
        <f>データ!FE63</f>
        <v>12</v>
      </c>
      <c r="FB4" s="249">
        <f>データ!FF63</f>
        <v>1</v>
      </c>
      <c r="FC4" s="249">
        <f>データ!FG63</f>
        <v>2</v>
      </c>
      <c r="FD4" s="249">
        <f>データ!FH63</f>
        <v>3</v>
      </c>
      <c r="FE4" s="249">
        <f>データ!FI63</f>
        <v>4</v>
      </c>
      <c r="FF4" s="249">
        <f>データ!FJ63</f>
        <v>5</v>
      </c>
      <c r="FG4" s="249">
        <f>データ!FK63</f>
        <v>6</v>
      </c>
      <c r="FH4" s="249">
        <f>データ!FL63</f>
        <v>7</v>
      </c>
      <c r="FI4" s="249">
        <f>データ!FM63</f>
        <v>8</v>
      </c>
      <c r="FJ4" s="249">
        <f>データ!FN63</f>
        <v>9</v>
      </c>
      <c r="FK4" s="249">
        <f>データ!FO63</f>
        <v>10</v>
      </c>
      <c r="FL4" s="249">
        <f>データ!FP63</f>
        <v>11</v>
      </c>
      <c r="FM4" s="249">
        <f>データ!FQ63</f>
        <v>12</v>
      </c>
      <c r="FN4" s="249">
        <f>データ!FR63</f>
        <v>1</v>
      </c>
      <c r="FO4" s="249">
        <f>データ!FS63</f>
        <v>2</v>
      </c>
      <c r="FP4" s="249">
        <f>データ!FT63</f>
        <v>3</v>
      </c>
      <c r="FQ4" s="249">
        <f>データ!FU63</f>
        <v>4</v>
      </c>
      <c r="FR4" s="249">
        <f>データ!FV63</f>
        <v>5</v>
      </c>
      <c r="FS4" s="249">
        <f>データ!FW63</f>
        <v>6</v>
      </c>
      <c r="FT4" s="249">
        <f>データ!FX63</f>
        <v>7</v>
      </c>
      <c r="FU4" s="249">
        <f>データ!FY63</f>
        <v>8</v>
      </c>
      <c r="FV4" s="249">
        <f>データ!FZ63</f>
        <v>9</v>
      </c>
      <c r="FW4" s="249">
        <f>データ!GA63</f>
        <v>10</v>
      </c>
      <c r="FX4" s="249">
        <f>データ!GB63</f>
        <v>11</v>
      </c>
      <c r="FY4" s="249">
        <f>データ!GC63</f>
        <v>12</v>
      </c>
      <c r="FZ4" s="249">
        <f>データ!GD63</f>
        <v>1</v>
      </c>
      <c r="GA4" s="249">
        <f>データ!GE63</f>
        <v>2</v>
      </c>
      <c r="GB4" s="249">
        <f>データ!GF63</f>
        <v>3</v>
      </c>
      <c r="GC4" s="249">
        <f>データ!GG63</f>
        <v>4</v>
      </c>
      <c r="GD4" s="249">
        <f>データ!GH63</f>
        <v>5</v>
      </c>
      <c r="GE4" s="249">
        <f>データ!GI63</f>
        <v>6</v>
      </c>
      <c r="GF4" s="249">
        <f>データ!GJ63</f>
        <v>7</v>
      </c>
      <c r="GG4" s="249">
        <f>データ!GK63</f>
        <v>8</v>
      </c>
      <c r="GH4" s="249">
        <f>データ!GL63</f>
        <v>9</v>
      </c>
      <c r="GI4" s="249">
        <f>データ!GM63</f>
        <v>10</v>
      </c>
      <c r="GJ4" s="249">
        <f>データ!GN63</f>
        <v>11</v>
      </c>
      <c r="GK4" s="249">
        <f>データ!GO63</f>
        <v>12</v>
      </c>
      <c r="GL4" s="249">
        <f>データ!GP63</f>
        <v>1</v>
      </c>
      <c r="GM4" s="249">
        <f>データ!GQ63</f>
        <v>2</v>
      </c>
      <c r="GN4" s="249">
        <f>データ!GR63</f>
        <v>3</v>
      </c>
      <c r="GO4" s="249">
        <f>データ!GS63</f>
        <v>4</v>
      </c>
      <c r="GP4" s="249">
        <f>データ!GT63</f>
        <v>5</v>
      </c>
      <c r="GQ4" s="249">
        <f>データ!GU63</f>
        <v>6</v>
      </c>
      <c r="GR4" s="249">
        <f>データ!GV63</f>
        <v>7</v>
      </c>
      <c r="GS4" s="249">
        <f>データ!GW63</f>
        <v>8</v>
      </c>
      <c r="GT4" s="249">
        <f>データ!GX63</f>
        <v>9</v>
      </c>
      <c r="GU4" s="249">
        <f>データ!GY63</f>
        <v>10</v>
      </c>
      <c r="GV4" s="249">
        <f>データ!GZ63</f>
        <v>11</v>
      </c>
      <c r="GW4" s="249">
        <f>データ!HA63</f>
        <v>12</v>
      </c>
      <c r="GX4" s="249">
        <f>データ!HB63</f>
        <v>1</v>
      </c>
      <c r="GY4" s="249">
        <f>データ!HC63</f>
        <v>2</v>
      </c>
      <c r="GZ4" s="249">
        <f>データ!HD63</f>
        <v>3</v>
      </c>
      <c r="HA4" s="249">
        <f>データ!HE63</f>
        <v>4</v>
      </c>
      <c r="HB4" s="249">
        <f>データ!HF63</f>
        <v>5</v>
      </c>
      <c r="HC4" s="249">
        <f>データ!HG63</f>
        <v>6</v>
      </c>
      <c r="HD4" s="249">
        <f>データ!HH63</f>
        <v>7</v>
      </c>
      <c r="HE4" s="249">
        <f>データ!HI63</f>
        <v>8</v>
      </c>
      <c r="HF4" s="249">
        <f>データ!HJ63</f>
        <v>9</v>
      </c>
      <c r="HG4" s="249">
        <f>データ!HK63</f>
        <v>10</v>
      </c>
      <c r="HH4" s="249">
        <f>データ!HL63</f>
        <v>11</v>
      </c>
      <c r="HI4" s="249">
        <f>データ!HM63</f>
        <v>12</v>
      </c>
      <c r="HJ4" s="249">
        <f>データ!HN63</f>
        <v>1</v>
      </c>
      <c r="HK4" s="249">
        <f>データ!HO63</f>
        <v>2</v>
      </c>
      <c r="HL4" s="249">
        <f>データ!HP63</f>
        <v>3</v>
      </c>
      <c r="HM4" s="249">
        <f>データ!HQ63</f>
        <v>4</v>
      </c>
      <c r="HN4" s="249">
        <f>データ!HR63</f>
        <v>5</v>
      </c>
      <c r="HO4" s="249">
        <f>データ!HS63</f>
        <v>6</v>
      </c>
      <c r="HP4" s="249">
        <f>データ!HT63</f>
        <v>7</v>
      </c>
      <c r="HQ4" s="249">
        <f>データ!HU63</f>
        <v>8</v>
      </c>
      <c r="HR4" s="249">
        <f>データ!HV63</f>
        <v>9</v>
      </c>
      <c r="HS4" s="249">
        <f>データ!HW63</f>
        <v>10</v>
      </c>
      <c r="HT4" s="249">
        <f>データ!HX63</f>
        <v>11</v>
      </c>
      <c r="HU4" s="249">
        <f>データ!HY63</f>
        <v>12</v>
      </c>
      <c r="HV4" s="249">
        <f>データ!HZ63</f>
        <v>1</v>
      </c>
      <c r="HW4" s="249">
        <f>データ!IA63</f>
        <v>2</v>
      </c>
      <c r="HX4" s="249">
        <f>データ!IB63</f>
        <v>3</v>
      </c>
      <c r="HY4" s="249">
        <f>データ!IC63</f>
        <v>4</v>
      </c>
      <c r="HZ4" s="249">
        <f>データ!ID63</f>
        <v>5</v>
      </c>
      <c r="IA4" s="249">
        <f>データ!IE63</f>
        <v>6</v>
      </c>
      <c r="IB4" s="249">
        <f>データ!IF63</f>
        <v>7</v>
      </c>
      <c r="IC4" s="249">
        <f>データ!IG63</f>
        <v>8</v>
      </c>
      <c r="ID4" s="249">
        <f>データ!IH63</f>
        <v>9</v>
      </c>
      <c r="IE4" s="249">
        <f>データ!II63</f>
        <v>10</v>
      </c>
      <c r="IF4" s="249">
        <f>データ!IJ63</f>
        <v>11</v>
      </c>
      <c r="IG4" s="249">
        <f>データ!IK63</f>
        <v>12</v>
      </c>
      <c r="IH4" s="249">
        <f>データ!IL63</f>
        <v>1</v>
      </c>
      <c r="II4" s="249">
        <f>データ!IM63</f>
        <v>2</v>
      </c>
      <c r="IJ4" s="249">
        <f>データ!IN63</f>
        <v>3</v>
      </c>
      <c r="IK4" s="249">
        <f>データ!IO63</f>
        <v>4</v>
      </c>
      <c r="IL4" s="249">
        <f>データ!IP63</f>
        <v>5</v>
      </c>
      <c r="IM4" s="249">
        <f>データ!IQ63</f>
        <v>6</v>
      </c>
      <c r="IN4" s="249">
        <f>データ!IR63</f>
        <v>7</v>
      </c>
      <c r="IO4" s="249">
        <f>データ!IS63</f>
        <v>8</v>
      </c>
      <c r="IP4" s="249">
        <f>データ!IT63</f>
        <v>9</v>
      </c>
      <c r="IQ4" s="249">
        <f>データ!IU63</f>
        <v>10</v>
      </c>
      <c r="IR4" s="249">
        <f>データ!IV63</f>
        <v>11</v>
      </c>
      <c r="IS4" s="249">
        <f>データ!IW63</f>
        <v>12</v>
      </c>
      <c r="IT4" s="249">
        <f>データ!IX63</f>
        <v>1</v>
      </c>
      <c r="IU4" s="249">
        <f>データ!IY63</f>
        <v>2</v>
      </c>
      <c r="IV4" s="249">
        <f>データ!IZ63</f>
        <v>3</v>
      </c>
      <c r="IW4" s="249">
        <f>データ!JA63</f>
        <v>4</v>
      </c>
      <c r="IX4" s="249">
        <f>データ!JB63</f>
        <v>5</v>
      </c>
      <c r="IY4" s="249">
        <f>データ!JC63</f>
        <v>6</v>
      </c>
      <c r="IZ4" s="249">
        <f>データ!JD63</f>
        <v>7</v>
      </c>
      <c r="JA4" s="249">
        <f>データ!JE63</f>
        <v>8</v>
      </c>
      <c r="JB4" s="249">
        <f>データ!JF63</f>
        <v>9</v>
      </c>
      <c r="JC4" s="249">
        <f>データ!JG63</f>
        <v>10</v>
      </c>
      <c r="JD4" s="249">
        <f>データ!JH63</f>
        <v>11</v>
      </c>
      <c r="JE4" s="249">
        <f>データ!JI63</f>
        <v>12</v>
      </c>
      <c r="JF4" s="249">
        <f>データ!JJ63</f>
        <v>1</v>
      </c>
      <c r="JG4" s="249">
        <f>データ!JK63</f>
        <v>2</v>
      </c>
      <c r="JH4" s="249">
        <f>データ!JL63</f>
        <v>3</v>
      </c>
      <c r="JI4" s="249">
        <f>データ!JM63</f>
        <v>4</v>
      </c>
      <c r="JJ4" s="249">
        <f>データ!JN63</f>
        <v>5</v>
      </c>
      <c r="JK4" s="249">
        <f>データ!JO63</f>
        <v>6</v>
      </c>
      <c r="JL4" s="249">
        <f>データ!JP63</f>
        <v>7</v>
      </c>
      <c r="JM4" s="249">
        <f>データ!JQ63</f>
        <v>8</v>
      </c>
      <c r="JN4" s="249">
        <f>データ!JR63</f>
        <v>9</v>
      </c>
      <c r="JO4" s="249">
        <f>データ!JS63</f>
        <v>10</v>
      </c>
      <c r="JP4" s="249">
        <f>データ!JT63</f>
        <v>11</v>
      </c>
      <c r="JQ4" s="249">
        <f>データ!JU63</f>
        <v>12</v>
      </c>
      <c r="JR4" s="249">
        <f>データ!JV63</f>
        <v>1</v>
      </c>
      <c r="JS4" s="249">
        <f>データ!JW63</f>
        <v>2</v>
      </c>
      <c r="JT4" s="249">
        <f>データ!JX63</f>
        <v>3</v>
      </c>
      <c r="JU4" s="249">
        <f>データ!JY63</f>
        <v>4</v>
      </c>
      <c r="JV4" s="249">
        <f>データ!JZ63</f>
        <v>5</v>
      </c>
      <c r="JW4" s="249">
        <f>データ!KA63</f>
        <v>6</v>
      </c>
      <c r="JX4" s="249">
        <f>データ!KB63</f>
        <v>7</v>
      </c>
      <c r="JY4" s="249">
        <f>データ!KC63</f>
        <v>8</v>
      </c>
      <c r="JZ4" s="249">
        <f>データ!KD63</f>
        <v>9</v>
      </c>
      <c r="KA4" s="249">
        <f>データ!KE63</f>
        <v>10</v>
      </c>
      <c r="KB4" s="249">
        <f>データ!KF63</f>
        <v>11</v>
      </c>
      <c r="KC4" s="249">
        <f>データ!KG63</f>
        <v>12</v>
      </c>
      <c r="KD4" s="249">
        <f>データ!KH63</f>
        <v>1</v>
      </c>
      <c r="KE4" s="249">
        <f>データ!KI63</f>
        <v>2</v>
      </c>
      <c r="KF4" s="249">
        <f>データ!KJ63</f>
        <v>3</v>
      </c>
      <c r="KG4" s="249">
        <f>データ!KK63</f>
        <v>4</v>
      </c>
      <c r="KH4" s="249">
        <f>データ!KL63</f>
        <v>5</v>
      </c>
      <c r="KI4" s="249">
        <f>データ!KM63</f>
        <v>6</v>
      </c>
      <c r="KJ4" s="249">
        <f>データ!KN63</f>
        <v>7</v>
      </c>
      <c r="KK4" s="249">
        <f>データ!KO63</f>
        <v>8</v>
      </c>
      <c r="KL4" s="249">
        <f>データ!KP63</f>
        <v>9</v>
      </c>
      <c r="KM4" s="249">
        <f>データ!KQ63</f>
        <v>10</v>
      </c>
      <c r="KN4" s="249">
        <f>データ!KR63</f>
        <v>11</v>
      </c>
      <c r="KO4" s="249">
        <f>データ!KS63</f>
        <v>12</v>
      </c>
      <c r="KP4" s="249">
        <f>データ!KT63</f>
        <v>1</v>
      </c>
      <c r="KQ4" s="249">
        <f>データ!KU63</f>
        <v>2</v>
      </c>
      <c r="KR4" s="249">
        <f>データ!KV63</f>
        <v>3</v>
      </c>
      <c r="KS4" s="249">
        <f>データ!KW63</f>
        <v>4</v>
      </c>
      <c r="KT4" s="249">
        <f>データ!KX63</f>
        <v>5</v>
      </c>
      <c r="KU4" s="249">
        <f>データ!KY63</f>
        <v>6</v>
      </c>
      <c r="KV4" s="249">
        <f>データ!KZ63</f>
        <v>7</v>
      </c>
      <c r="KW4" s="249">
        <f>データ!LA63</f>
        <v>8</v>
      </c>
      <c r="KX4" s="249">
        <f>データ!LB63</f>
        <v>9</v>
      </c>
      <c r="KY4" s="249">
        <f>データ!LC63</f>
        <v>10</v>
      </c>
      <c r="KZ4" s="249">
        <f>データ!LD63</f>
        <v>11</v>
      </c>
      <c r="LA4" s="249">
        <f>データ!LE63</f>
        <v>12</v>
      </c>
      <c r="LB4" s="249">
        <f>データ!LF63</f>
        <v>1</v>
      </c>
      <c r="LC4" s="249">
        <f>データ!LG63</f>
        <v>2</v>
      </c>
      <c r="LD4" s="249">
        <f>データ!LH63</f>
        <v>3</v>
      </c>
      <c r="LE4" s="249">
        <f>データ!LI63</f>
        <v>4</v>
      </c>
      <c r="LF4" s="249">
        <f>データ!LJ63</f>
        <v>5</v>
      </c>
      <c r="LG4" s="249">
        <f>データ!LK63</f>
        <v>6</v>
      </c>
      <c r="LH4" s="249">
        <f>データ!LL63</f>
        <v>7</v>
      </c>
      <c r="LI4" s="249">
        <f>データ!LM63</f>
        <v>8</v>
      </c>
      <c r="LJ4" s="249">
        <f>データ!LN63</f>
        <v>9</v>
      </c>
      <c r="LK4" s="249">
        <f>データ!LO63</f>
        <v>10</v>
      </c>
      <c r="LL4" s="249">
        <f>データ!LP63</f>
        <v>11</v>
      </c>
      <c r="LM4" s="249">
        <f>データ!LQ63</f>
        <v>12</v>
      </c>
      <c r="LN4" s="249">
        <f>データ!LR63</f>
        <v>1</v>
      </c>
      <c r="LO4" s="249">
        <f>データ!LS63</f>
        <v>2</v>
      </c>
      <c r="LP4" s="249">
        <f>データ!LT63</f>
        <v>3</v>
      </c>
      <c r="LQ4" s="249">
        <f>データ!LU63</f>
        <v>4</v>
      </c>
      <c r="LR4" s="249">
        <f>データ!LV63</f>
        <v>5</v>
      </c>
      <c r="LS4" s="249">
        <f>データ!LW63</f>
        <v>6</v>
      </c>
      <c r="LT4" s="249">
        <f>データ!LX63</f>
        <v>7</v>
      </c>
      <c r="LU4" s="249">
        <f>データ!LY63</f>
        <v>8</v>
      </c>
      <c r="LV4" s="249">
        <f>データ!LZ63</f>
        <v>9</v>
      </c>
      <c r="LW4" s="249">
        <f>データ!MA63</f>
        <v>10</v>
      </c>
      <c r="LX4" s="249">
        <f>データ!MB63</f>
        <v>11</v>
      </c>
      <c r="LY4" s="249">
        <f>データ!MC63</f>
        <v>12</v>
      </c>
      <c r="LZ4" s="249">
        <f>データ!MD63</f>
        <v>1</v>
      </c>
      <c r="MA4" s="249">
        <f>データ!ME63</f>
        <v>2</v>
      </c>
      <c r="MB4" s="249">
        <f>データ!MF63</f>
        <v>3</v>
      </c>
      <c r="MC4" s="249">
        <f>データ!MG63</f>
        <v>4</v>
      </c>
      <c r="MD4" s="249">
        <f>データ!MH63</f>
        <v>5</v>
      </c>
      <c r="ME4" s="249">
        <f>データ!MI63</f>
        <v>6</v>
      </c>
      <c r="MF4" s="249">
        <f>データ!MJ63</f>
        <v>7</v>
      </c>
      <c r="MG4" s="249">
        <f>データ!MK63</f>
        <v>8</v>
      </c>
      <c r="MH4" s="249">
        <f>データ!ML63</f>
        <v>9</v>
      </c>
      <c r="MI4" s="249">
        <f>データ!MM63</f>
        <v>10</v>
      </c>
      <c r="MJ4" s="249">
        <f>データ!MN63</f>
        <v>11</v>
      </c>
      <c r="MK4" s="249">
        <f>データ!MO63</f>
        <v>12</v>
      </c>
      <c r="ML4" s="249">
        <f>データ!MP63</f>
        <v>1</v>
      </c>
      <c r="MM4" s="249">
        <f>データ!MQ63</f>
        <v>2</v>
      </c>
      <c r="MN4" s="249">
        <f>データ!MR63</f>
        <v>3</v>
      </c>
      <c r="MO4" s="249">
        <f>データ!MS63</f>
        <v>4</v>
      </c>
      <c r="MP4" s="249">
        <f>データ!MT63</f>
        <v>5</v>
      </c>
      <c r="MQ4" s="249">
        <f>データ!MU63</f>
        <v>6</v>
      </c>
      <c r="MR4" s="249">
        <f>データ!MV63</f>
        <v>7</v>
      </c>
      <c r="MS4" s="249">
        <f>データ!MW63</f>
        <v>8</v>
      </c>
      <c r="MT4" s="249">
        <f>データ!MX63</f>
        <v>9</v>
      </c>
      <c r="MU4" s="249">
        <f>データ!MY63</f>
        <v>10</v>
      </c>
      <c r="MV4" s="249">
        <f>データ!MZ63</f>
        <v>11</v>
      </c>
      <c r="MW4" s="249">
        <f>データ!NA63</f>
        <v>12</v>
      </c>
      <c r="MX4" s="249">
        <f>データ!NB63</f>
        <v>1</v>
      </c>
      <c r="MY4" s="249">
        <f>データ!NC63</f>
        <v>2</v>
      </c>
      <c r="MZ4" s="249">
        <f>データ!ND63</f>
        <v>3</v>
      </c>
      <c r="NA4" s="249">
        <f>データ!NE63</f>
        <v>4</v>
      </c>
      <c r="NB4" s="249">
        <f>データ!NF63</f>
        <v>5</v>
      </c>
      <c r="NC4" s="249">
        <f>データ!NG63</f>
        <v>6</v>
      </c>
      <c r="ND4" s="249">
        <f>データ!NH63</f>
        <v>7</v>
      </c>
      <c r="NE4" s="249">
        <f>データ!NI63</f>
        <v>8</v>
      </c>
      <c r="NF4" s="249">
        <f>データ!NJ63</f>
        <v>9</v>
      </c>
      <c r="NG4" s="249">
        <f>データ!NK63</f>
        <v>10</v>
      </c>
      <c r="NH4" s="249">
        <f>データ!NL63</f>
        <v>11</v>
      </c>
      <c r="NI4" s="249">
        <f>データ!NM63</f>
        <v>12</v>
      </c>
      <c r="NJ4" s="249">
        <f>データ!NN63</f>
        <v>1</v>
      </c>
      <c r="NK4" s="249">
        <f>データ!NO63</f>
        <v>2</v>
      </c>
      <c r="NL4" s="249">
        <f>データ!NP63</f>
        <v>3</v>
      </c>
      <c r="NM4" s="249">
        <f>データ!NQ63</f>
        <v>4</v>
      </c>
      <c r="NN4" s="249">
        <f>データ!NR63</f>
        <v>5</v>
      </c>
      <c r="NO4" s="249">
        <f>データ!NS63</f>
        <v>6</v>
      </c>
      <c r="NP4" s="249">
        <f>データ!NT63</f>
        <v>7</v>
      </c>
      <c r="NQ4" s="249">
        <f>データ!NU63</f>
        <v>8</v>
      </c>
      <c r="NR4" s="249">
        <f>データ!NV63</f>
        <v>9</v>
      </c>
      <c r="NS4" s="249">
        <f>データ!NW63</f>
        <v>10</v>
      </c>
      <c r="NT4" s="249">
        <f>データ!NX63</f>
        <v>11</v>
      </c>
      <c r="NU4" s="249">
        <f>データ!NY63</f>
        <v>12</v>
      </c>
      <c r="NV4" s="249">
        <f>データ!NZ63</f>
        <v>1</v>
      </c>
      <c r="NW4" s="249">
        <f>データ!OA63</f>
        <v>2</v>
      </c>
      <c r="NX4" s="249">
        <f>データ!OB63</f>
        <v>3</v>
      </c>
      <c r="NY4" s="249">
        <f>データ!OC63</f>
        <v>4</v>
      </c>
      <c r="NZ4" s="249">
        <f>データ!OD63</f>
        <v>5</v>
      </c>
      <c r="OA4" s="249">
        <f>データ!OE63</f>
        <v>6</v>
      </c>
      <c r="OB4" s="249">
        <f>データ!OF63</f>
        <v>7</v>
      </c>
      <c r="OC4" s="249">
        <f>データ!OG63</f>
        <v>8</v>
      </c>
      <c r="OD4" s="249">
        <f>データ!OH63</f>
        <v>9</v>
      </c>
      <c r="OE4" s="249">
        <f>データ!OI63</f>
        <v>10</v>
      </c>
      <c r="OF4" s="249">
        <f>データ!OJ63</f>
        <v>11</v>
      </c>
      <c r="OG4" s="249">
        <f>データ!OK63</f>
        <v>12</v>
      </c>
      <c r="OH4" s="249">
        <f>データ!OL63</f>
        <v>1</v>
      </c>
      <c r="OI4" s="249">
        <f>データ!OM63</f>
        <v>2</v>
      </c>
      <c r="OJ4" s="249">
        <f>データ!ON63</f>
        <v>3</v>
      </c>
      <c r="OK4" s="249">
        <f>データ!OO63</f>
        <v>4</v>
      </c>
      <c r="OL4" s="249">
        <f>データ!OP63</f>
        <v>5</v>
      </c>
      <c r="OM4" s="249">
        <f>データ!OQ63</f>
        <v>6</v>
      </c>
      <c r="ON4" s="249">
        <f>データ!OR63</f>
        <v>7</v>
      </c>
      <c r="OO4" s="249">
        <f>データ!OS63</f>
        <v>8</v>
      </c>
      <c r="OP4" s="249">
        <f>データ!OT63</f>
        <v>9</v>
      </c>
      <c r="OQ4" s="249">
        <f>データ!OU63</f>
        <v>10</v>
      </c>
      <c r="OR4" s="249">
        <f>データ!OV63</f>
        <v>11</v>
      </c>
      <c r="OS4" s="249">
        <f>データ!OW63</f>
        <v>12</v>
      </c>
      <c r="OT4" s="249">
        <f>データ!OX63</f>
        <v>1</v>
      </c>
      <c r="OU4" s="249">
        <f>データ!OY63</f>
        <v>2</v>
      </c>
      <c r="OV4" s="249">
        <f>データ!OZ63</f>
        <v>3</v>
      </c>
      <c r="OW4" s="249">
        <f>データ!PA63</f>
        <v>4</v>
      </c>
      <c r="OX4" s="249">
        <f>データ!PB63</f>
        <v>5</v>
      </c>
      <c r="OY4" s="249">
        <f>データ!PC63</f>
        <v>6</v>
      </c>
      <c r="OZ4" s="249">
        <f>データ!PD63</f>
        <v>7</v>
      </c>
      <c r="PA4" s="249">
        <f>データ!PE63</f>
        <v>8</v>
      </c>
      <c r="PB4" s="249">
        <f>データ!PF63</f>
        <v>9</v>
      </c>
      <c r="PC4" s="249">
        <f>データ!PG63</f>
        <v>10</v>
      </c>
      <c r="PD4" s="249">
        <f>データ!PH63</f>
        <v>11</v>
      </c>
      <c r="PE4" s="249">
        <f>データ!PI63</f>
        <v>12</v>
      </c>
    </row>
    <row r="5" spans="1:421" ht="21.75" customHeight="1">
      <c r="A5" s="249" t="str">
        <f>データ!D64</f>
        <v>令和2年</v>
      </c>
      <c r="B5" s="249">
        <f>データ!F64</f>
        <v>100</v>
      </c>
      <c r="C5" s="249">
        <f>データ!G64</f>
        <v>100</v>
      </c>
      <c r="D5" s="249">
        <f>データ!H64</f>
        <v>100</v>
      </c>
      <c r="E5" s="249">
        <f>データ!I64</f>
        <v>100</v>
      </c>
      <c r="F5" s="249">
        <f>データ!J64</f>
        <v>100</v>
      </c>
      <c r="G5" s="249">
        <f>データ!K64</f>
        <v>100</v>
      </c>
      <c r="H5" s="249">
        <f>データ!L64</f>
        <v>100</v>
      </c>
      <c r="I5" s="249">
        <f>データ!M64</f>
        <v>100</v>
      </c>
      <c r="J5" s="249">
        <f>データ!N64</f>
        <v>100</v>
      </c>
      <c r="K5" s="249">
        <f>データ!O64</f>
        <v>100</v>
      </c>
      <c r="L5" s="249">
        <f>データ!P64</f>
        <v>100</v>
      </c>
      <c r="M5" s="249">
        <f>データ!Q64</f>
        <v>100</v>
      </c>
      <c r="N5" s="249">
        <f>データ!R64</f>
        <v>100</v>
      </c>
      <c r="O5" s="249">
        <f>データ!S64</f>
        <v>100</v>
      </c>
      <c r="P5" s="249">
        <f>データ!T64</f>
        <v>100</v>
      </c>
      <c r="Q5" s="249">
        <f>データ!U64</f>
        <v>100</v>
      </c>
      <c r="R5" s="249">
        <f>データ!V64</f>
        <v>100</v>
      </c>
      <c r="S5" s="249">
        <f>データ!W64</f>
        <v>100</v>
      </c>
      <c r="T5" s="249">
        <f>データ!X64</f>
        <v>100</v>
      </c>
      <c r="U5" s="249">
        <f>データ!Y64</f>
        <v>100</v>
      </c>
      <c r="V5" s="249">
        <f>データ!Z64</f>
        <v>100</v>
      </c>
      <c r="W5" s="249">
        <f>データ!AA64</f>
        <v>100</v>
      </c>
      <c r="X5" s="249">
        <f>データ!AB64</f>
        <v>100</v>
      </c>
      <c r="Y5" s="249">
        <f>データ!AC64</f>
        <v>100</v>
      </c>
      <c r="Z5" s="249">
        <f>データ!AD64</f>
        <v>100</v>
      </c>
      <c r="AA5" s="249">
        <f>データ!AE64</f>
        <v>100</v>
      </c>
      <c r="AB5" s="249">
        <f>データ!AF64</f>
        <v>100</v>
      </c>
      <c r="AC5" s="249">
        <f>データ!AG64</f>
        <v>100</v>
      </c>
      <c r="AD5" s="249">
        <f>データ!AH64</f>
        <v>100</v>
      </c>
      <c r="AE5" s="249">
        <f>データ!AI64</f>
        <v>100</v>
      </c>
      <c r="AF5" s="249">
        <f>データ!AJ64</f>
        <v>100</v>
      </c>
      <c r="AG5" s="249">
        <f>データ!AK64</f>
        <v>100</v>
      </c>
      <c r="AH5" s="249">
        <f>データ!AL64</f>
        <v>100</v>
      </c>
      <c r="AI5" s="249">
        <f>データ!AM64</f>
        <v>100</v>
      </c>
      <c r="AJ5" s="249">
        <f>データ!AN64</f>
        <v>100</v>
      </c>
      <c r="AK5" s="249">
        <f>データ!AO64</f>
        <v>100</v>
      </c>
      <c r="AL5" s="249">
        <f>データ!AP64</f>
        <v>100</v>
      </c>
      <c r="AM5" s="249">
        <f>データ!AQ64</f>
        <v>100</v>
      </c>
      <c r="AN5" s="249">
        <f>データ!AR64</f>
        <v>100</v>
      </c>
      <c r="AO5" s="249">
        <f>データ!AS64</f>
        <v>100</v>
      </c>
      <c r="AP5" s="249">
        <f>データ!AT64</f>
        <v>100</v>
      </c>
      <c r="AQ5" s="249">
        <f>データ!AU64</f>
        <v>100</v>
      </c>
      <c r="AR5" s="249">
        <f>データ!AV64</f>
        <v>100</v>
      </c>
      <c r="AS5" s="249">
        <f>データ!AW64</f>
        <v>100</v>
      </c>
      <c r="AT5" s="249">
        <f>データ!AX64</f>
        <v>100</v>
      </c>
      <c r="AU5" s="249">
        <f>データ!AY64</f>
        <v>100</v>
      </c>
      <c r="AV5" s="249">
        <f>データ!AZ64</f>
        <v>100</v>
      </c>
      <c r="AW5" s="249">
        <f>データ!BA64</f>
        <v>100</v>
      </c>
      <c r="AX5" s="249">
        <f>データ!BB64</f>
        <v>100</v>
      </c>
      <c r="AY5" s="249">
        <f>データ!BC64</f>
        <v>100</v>
      </c>
      <c r="AZ5" s="249">
        <f>データ!BD64</f>
        <v>100</v>
      </c>
      <c r="BA5" s="249">
        <f>データ!BE64</f>
        <v>100</v>
      </c>
      <c r="BB5" s="249">
        <f>データ!BF64</f>
        <v>100</v>
      </c>
      <c r="BC5" s="249">
        <f>データ!BG64</f>
        <v>100</v>
      </c>
      <c r="BD5" s="249">
        <f>データ!BH64</f>
        <v>100</v>
      </c>
      <c r="BE5" s="249">
        <f>データ!BI64</f>
        <v>100</v>
      </c>
      <c r="BF5" s="249">
        <f>データ!BJ64</f>
        <v>100</v>
      </c>
      <c r="BG5" s="249">
        <f>データ!BK64</f>
        <v>100</v>
      </c>
      <c r="BH5" s="249">
        <f>データ!BL64</f>
        <v>100</v>
      </c>
      <c r="BI5" s="249">
        <f>データ!BM64</f>
        <v>100</v>
      </c>
      <c r="BJ5" s="249">
        <f>データ!BN64</f>
        <v>100</v>
      </c>
      <c r="BK5" s="249">
        <f>データ!BO64</f>
        <v>100</v>
      </c>
      <c r="BL5" s="249">
        <f>データ!BP64</f>
        <v>100</v>
      </c>
      <c r="BM5" s="249">
        <f>データ!BQ64</f>
        <v>100</v>
      </c>
      <c r="BN5" s="249">
        <f>データ!BR64</f>
        <v>100</v>
      </c>
      <c r="BO5" s="249">
        <f>データ!BS64</f>
        <v>100</v>
      </c>
      <c r="BP5" s="249">
        <f>データ!BT64</f>
        <v>100</v>
      </c>
      <c r="BQ5" s="249">
        <f>データ!BU64</f>
        <v>100</v>
      </c>
      <c r="BR5" s="249">
        <f>データ!BV64</f>
        <v>100</v>
      </c>
      <c r="BS5" s="249">
        <f>データ!BW64</f>
        <v>100</v>
      </c>
      <c r="BT5" s="249">
        <f>データ!BX64</f>
        <v>100</v>
      </c>
      <c r="BU5" s="249">
        <f>データ!BY64</f>
        <v>100</v>
      </c>
      <c r="BV5" s="249">
        <f>データ!BZ64</f>
        <v>100</v>
      </c>
      <c r="BW5" s="249">
        <f>データ!CA64</f>
        <v>100</v>
      </c>
      <c r="BX5" s="249">
        <f>データ!CB64</f>
        <v>100</v>
      </c>
      <c r="BY5" s="249">
        <f>データ!CC64</f>
        <v>100</v>
      </c>
      <c r="BZ5" s="249">
        <f>データ!CD64</f>
        <v>100</v>
      </c>
      <c r="CA5" s="249">
        <f>データ!CE64</f>
        <v>100</v>
      </c>
      <c r="CB5" s="249">
        <f>データ!CF64</f>
        <v>100</v>
      </c>
      <c r="CC5" s="249">
        <f>データ!CG64</f>
        <v>100</v>
      </c>
      <c r="CD5" s="249">
        <f>データ!CH64</f>
        <v>100</v>
      </c>
      <c r="CE5" s="249">
        <f>データ!CI64</f>
        <v>100</v>
      </c>
      <c r="CF5" s="249">
        <f>データ!CJ64</f>
        <v>100</v>
      </c>
      <c r="CG5" s="249">
        <f>データ!CK64</f>
        <v>100</v>
      </c>
      <c r="CH5" s="249">
        <f>データ!CL64</f>
        <v>100</v>
      </c>
      <c r="CI5" s="249">
        <f>データ!CM64</f>
        <v>100</v>
      </c>
      <c r="CJ5" s="249">
        <f>データ!CN64</f>
        <v>100</v>
      </c>
      <c r="CK5" s="249">
        <f>データ!CO64</f>
        <v>100</v>
      </c>
      <c r="CL5" s="249">
        <f>データ!CP64</f>
        <v>100</v>
      </c>
      <c r="CM5" s="249">
        <f>データ!CQ64</f>
        <v>100</v>
      </c>
      <c r="CN5" s="249">
        <f>データ!CR64</f>
        <v>100</v>
      </c>
      <c r="CO5" s="249">
        <f>データ!CS64</f>
        <v>100</v>
      </c>
      <c r="CP5" s="249">
        <f>データ!CT64</f>
        <v>100</v>
      </c>
      <c r="CQ5" s="249">
        <f>データ!CU64</f>
        <v>100</v>
      </c>
      <c r="CR5" s="249">
        <f>データ!CV64</f>
        <v>100</v>
      </c>
      <c r="CS5" s="249">
        <f>データ!CW64</f>
        <v>100</v>
      </c>
      <c r="CT5" s="249">
        <f>データ!CX64</f>
        <v>100</v>
      </c>
      <c r="CU5" s="249">
        <f>データ!CY64</f>
        <v>100</v>
      </c>
      <c r="CV5" s="249">
        <f>データ!CZ64</f>
        <v>100</v>
      </c>
      <c r="CW5" s="249">
        <f>データ!DA64</f>
        <v>100</v>
      </c>
      <c r="CX5" s="249">
        <f>データ!DB64</f>
        <v>100</v>
      </c>
      <c r="CY5" s="249">
        <f>データ!DC64</f>
        <v>100</v>
      </c>
      <c r="CZ5" s="249">
        <f>データ!DD64</f>
        <v>100</v>
      </c>
      <c r="DA5" s="249">
        <f>データ!DE64</f>
        <v>100</v>
      </c>
      <c r="DB5" s="249">
        <f>データ!DF64</f>
        <v>100</v>
      </c>
      <c r="DC5" s="249">
        <f>データ!DG64</f>
        <v>100</v>
      </c>
      <c r="DD5" s="249">
        <f>データ!DH64</f>
        <v>100</v>
      </c>
      <c r="DE5" s="249">
        <f>データ!DI64</f>
        <v>100</v>
      </c>
      <c r="DF5" s="249">
        <f>データ!DJ64</f>
        <v>100</v>
      </c>
      <c r="DG5" s="249">
        <f>データ!DK64</f>
        <v>100</v>
      </c>
      <c r="DH5" s="249">
        <f>データ!DL64</f>
        <v>100</v>
      </c>
      <c r="DI5" s="249">
        <f>データ!DM64</f>
        <v>100</v>
      </c>
      <c r="DJ5" s="249">
        <f>データ!DN64</f>
        <v>100</v>
      </c>
      <c r="DK5" s="249">
        <f>データ!DO64</f>
        <v>100</v>
      </c>
      <c r="DL5" s="249">
        <f>データ!DP64</f>
        <v>100</v>
      </c>
      <c r="DM5" s="249">
        <f>データ!DQ64</f>
        <v>100</v>
      </c>
      <c r="DN5" s="249">
        <f>データ!DR64</f>
        <v>100</v>
      </c>
      <c r="DO5" s="249">
        <f>データ!DS64</f>
        <v>100</v>
      </c>
      <c r="DP5" s="249">
        <f>データ!DT64</f>
        <v>100</v>
      </c>
      <c r="DQ5" s="249">
        <f>データ!DU64</f>
        <v>100</v>
      </c>
      <c r="DR5" s="249">
        <f>データ!DV64</f>
        <v>100</v>
      </c>
      <c r="DS5" s="249">
        <f>データ!DW64</f>
        <v>100</v>
      </c>
      <c r="DT5" s="249">
        <f>データ!DX64</f>
        <v>100</v>
      </c>
      <c r="DU5" s="249">
        <f>データ!DY64</f>
        <v>100</v>
      </c>
      <c r="DV5" s="249">
        <f>データ!DZ64</f>
        <v>100</v>
      </c>
      <c r="DW5" s="249">
        <f>データ!EA64</f>
        <v>100</v>
      </c>
      <c r="DX5" s="249">
        <f>データ!EB64</f>
        <v>100</v>
      </c>
      <c r="DY5" s="249">
        <f>データ!EC64</f>
        <v>100</v>
      </c>
      <c r="DZ5" s="249">
        <f>データ!ED64</f>
        <v>100</v>
      </c>
      <c r="EA5" s="249">
        <f>データ!EE64</f>
        <v>100</v>
      </c>
      <c r="EB5" s="249">
        <f>データ!EF64</f>
        <v>100</v>
      </c>
      <c r="EC5" s="249">
        <f>データ!EG64</f>
        <v>100</v>
      </c>
      <c r="ED5" s="249">
        <f>データ!EH64</f>
        <v>100</v>
      </c>
      <c r="EE5" s="249">
        <f>データ!EI64</f>
        <v>100</v>
      </c>
      <c r="EF5" s="249">
        <f>データ!EJ64</f>
        <v>100</v>
      </c>
      <c r="EG5" s="249">
        <f>データ!EK64</f>
        <v>100</v>
      </c>
      <c r="EH5" s="249">
        <f>データ!EL64</f>
        <v>100</v>
      </c>
      <c r="EI5" s="249">
        <f>データ!EM64</f>
        <v>100</v>
      </c>
      <c r="EJ5" s="249">
        <f>データ!EN64</f>
        <v>100</v>
      </c>
      <c r="EK5" s="249">
        <f>データ!EO64</f>
        <v>100</v>
      </c>
      <c r="EL5" s="249">
        <f>データ!EP64</f>
        <v>100</v>
      </c>
      <c r="EM5" s="249">
        <f>データ!EQ64</f>
        <v>100</v>
      </c>
      <c r="EN5" s="249">
        <f>データ!ER64</f>
        <v>100</v>
      </c>
      <c r="EO5" s="249">
        <f>データ!ES64</f>
        <v>100</v>
      </c>
      <c r="EP5" s="249">
        <f>データ!ET64</f>
        <v>100</v>
      </c>
      <c r="EQ5" s="249">
        <f>データ!EU64</f>
        <v>100</v>
      </c>
      <c r="ER5" s="249">
        <f>データ!EV64</f>
        <v>100</v>
      </c>
      <c r="ES5" s="249">
        <f>データ!EW64</f>
        <v>100</v>
      </c>
      <c r="ET5" s="249">
        <f>データ!EX64</f>
        <v>100</v>
      </c>
      <c r="EU5" s="249">
        <f>データ!EY64</f>
        <v>100</v>
      </c>
      <c r="EV5" s="249">
        <f>データ!EZ64</f>
        <v>100</v>
      </c>
      <c r="EW5" s="249">
        <f>データ!FA64</f>
        <v>100</v>
      </c>
      <c r="EX5" s="249">
        <f>データ!FB64</f>
        <v>100</v>
      </c>
      <c r="EY5" s="249">
        <f>データ!FC64</f>
        <v>100</v>
      </c>
      <c r="EZ5" s="249">
        <f>データ!FD64</f>
        <v>100</v>
      </c>
      <c r="FA5" s="249">
        <f>データ!FE64</f>
        <v>100</v>
      </c>
      <c r="FB5" s="249">
        <f>データ!FF64</f>
        <v>100</v>
      </c>
      <c r="FC5" s="249">
        <f>データ!FG64</f>
        <v>100</v>
      </c>
      <c r="FD5" s="249">
        <f>データ!FH64</f>
        <v>100</v>
      </c>
      <c r="FE5" s="249">
        <f>データ!FI64</f>
        <v>100</v>
      </c>
      <c r="FF5" s="249">
        <f>データ!FJ64</f>
        <v>100</v>
      </c>
      <c r="FG5" s="249">
        <f>データ!FK64</f>
        <v>100</v>
      </c>
      <c r="FH5" s="249">
        <f>データ!FL64</f>
        <v>100</v>
      </c>
      <c r="FI5" s="249">
        <f>データ!FM64</f>
        <v>100</v>
      </c>
      <c r="FJ5" s="249">
        <f>データ!FN64</f>
        <v>100</v>
      </c>
      <c r="FK5" s="249">
        <f>データ!FO64</f>
        <v>100</v>
      </c>
      <c r="FL5" s="249">
        <f>データ!FP64</f>
        <v>100</v>
      </c>
      <c r="FM5" s="249">
        <f>データ!FQ64</f>
        <v>100</v>
      </c>
      <c r="FN5" s="249">
        <f>データ!FR64</f>
        <v>100</v>
      </c>
      <c r="FO5" s="249">
        <f>データ!FS64</f>
        <v>100</v>
      </c>
      <c r="FP5" s="249">
        <f>データ!FT64</f>
        <v>100</v>
      </c>
      <c r="FQ5" s="249">
        <f>データ!FU64</f>
        <v>100</v>
      </c>
      <c r="FR5" s="249">
        <f>データ!FV64</f>
        <v>100</v>
      </c>
      <c r="FS5" s="249">
        <f>データ!FW64</f>
        <v>100</v>
      </c>
      <c r="FT5" s="249">
        <f>データ!FX64</f>
        <v>100</v>
      </c>
      <c r="FU5" s="249">
        <f>データ!FY64</f>
        <v>100</v>
      </c>
      <c r="FV5" s="249">
        <f>データ!FZ64</f>
        <v>100</v>
      </c>
      <c r="FW5" s="249">
        <f>データ!GA64</f>
        <v>100</v>
      </c>
      <c r="FX5" s="249">
        <f>データ!GB64</f>
        <v>100</v>
      </c>
      <c r="FY5" s="249">
        <f>データ!GC64</f>
        <v>100</v>
      </c>
      <c r="FZ5" s="249">
        <f>データ!GD64</f>
        <v>100</v>
      </c>
      <c r="GA5" s="249">
        <f>データ!GE64</f>
        <v>100</v>
      </c>
      <c r="GB5" s="249">
        <f>データ!GF64</f>
        <v>100</v>
      </c>
      <c r="GC5" s="249">
        <f>データ!GG64</f>
        <v>100</v>
      </c>
      <c r="GD5" s="249">
        <f>データ!GH64</f>
        <v>100</v>
      </c>
      <c r="GE5" s="249">
        <f>データ!GI64</f>
        <v>100</v>
      </c>
      <c r="GF5" s="249">
        <f>データ!GJ64</f>
        <v>100</v>
      </c>
      <c r="GG5" s="249">
        <f>データ!GK64</f>
        <v>100</v>
      </c>
      <c r="GH5" s="249">
        <f>データ!GL64</f>
        <v>100</v>
      </c>
      <c r="GI5" s="249">
        <f>データ!GM64</f>
        <v>100</v>
      </c>
      <c r="GJ5" s="249">
        <f>データ!GN64</f>
        <v>100</v>
      </c>
      <c r="GK5" s="249">
        <f>データ!GO64</f>
        <v>100</v>
      </c>
      <c r="GL5" s="249">
        <f>データ!GP64</f>
        <v>100</v>
      </c>
      <c r="GM5" s="249">
        <f>データ!GQ64</f>
        <v>100</v>
      </c>
      <c r="GN5" s="249">
        <f>データ!GR64</f>
        <v>100</v>
      </c>
      <c r="GO5" s="249">
        <f>データ!GS64</f>
        <v>100</v>
      </c>
      <c r="GP5" s="249">
        <f>データ!GT64</f>
        <v>100</v>
      </c>
      <c r="GQ5" s="249">
        <f>データ!GU64</f>
        <v>100</v>
      </c>
      <c r="GR5" s="249">
        <f>データ!GV64</f>
        <v>100</v>
      </c>
      <c r="GS5" s="249">
        <f>データ!GW64</f>
        <v>100</v>
      </c>
      <c r="GT5" s="249">
        <f>データ!GX64</f>
        <v>100</v>
      </c>
      <c r="GU5" s="249">
        <f>データ!GY64</f>
        <v>100</v>
      </c>
      <c r="GV5" s="249">
        <f>データ!GZ64</f>
        <v>100</v>
      </c>
      <c r="GW5" s="249">
        <f>データ!HA64</f>
        <v>100</v>
      </c>
      <c r="GX5" s="249">
        <f>データ!HB64</f>
        <v>100</v>
      </c>
      <c r="GY5" s="249">
        <f>データ!HC64</f>
        <v>100</v>
      </c>
      <c r="GZ5" s="249">
        <f>データ!HD64</f>
        <v>100</v>
      </c>
      <c r="HA5" s="249">
        <f>データ!HE64</f>
        <v>100</v>
      </c>
      <c r="HB5" s="249">
        <f>データ!HF64</f>
        <v>100</v>
      </c>
      <c r="HC5" s="249">
        <f>データ!HG64</f>
        <v>100</v>
      </c>
      <c r="HD5" s="249">
        <f>データ!HH64</f>
        <v>100</v>
      </c>
      <c r="HE5" s="249">
        <f>データ!HI64</f>
        <v>100</v>
      </c>
      <c r="HF5" s="249">
        <f>データ!HJ64</f>
        <v>100</v>
      </c>
      <c r="HG5" s="249">
        <f>データ!HK64</f>
        <v>100</v>
      </c>
      <c r="HH5" s="249">
        <f>データ!HL64</f>
        <v>100</v>
      </c>
      <c r="HI5" s="249">
        <f>データ!HM64</f>
        <v>100</v>
      </c>
      <c r="HJ5" s="249">
        <f>データ!HN64</f>
        <v>100</v>
      </c>
      <c r="HK5" s="249">
        <f>データ!HO64</f>
        <v>100</v>
      </c>
      <c r="HL5" s="249">
        <f>データ!HP64</f>
        <v>100</v>
      </c>
      <c r="HM5" s="249">
        <f>データ!HQ64</f>
        <v>100</v>
      </c>
      <c r="HN5" s="249">
        <f>データ!HR64</f>
        <v>100</v>
      </c>
      <c r="HO5" s="249">
        <f>データ!HS64</f>
        <v>100</v>
      </c>
      <c r="HP5" s="249">
        <f>データ!HT64</f>
        <v>100</v>
      </c>
      <c r="HQ5" s="249">
        <f>データ!HU64</f>
        <v>100</v>
      </c>
      <c r="HR5" s="249">
        <f>データ!HV64</f>
        <v>100</v>
      </c>
      <c r="HS5" s="249">
        <f>データ!HW64</f>
        <v>100</v>
      </c>
      <c r="HT5" s="249">
        <f>データ!HX64</f>
        <v>100</v>
      </c>
      <c r="HU5" s="249">
        <f>データ!HY64</f>
        <v>100</v>
      </c>
      <c r="HV5" s="249">
        <f>データ!HZ64</f>
        <v>100</v>
      </c>
      <c r="HW5" s="249">
        <f>データ!IA64</f>
        <v>100</v>
      </c>
      <c r="HX5" s="249">
        <f>データ!IB64</f>
        <v>100</v>
      </c>
      <c r="HY5" s="249">
        <f>データ!IC64</f>
        <v>100</v>
      </c>
      <c r="HZ5" s="249">
        <f>データ!ID64</f>
        <v>100</v>
      </c>
      <c r="IA5" s="249">
        <f>データ!IE64</f>
        <v>100</v>
      </c>
      <c r="IB5" s="249">
        <f>データ!IF64</f>
        <v>100</v>
      </c>
      <c r="IC5" s="249">
        <f>データ!IG64</f>
        <v>100</v>
      </c>
      <c r="ID5" s="249">
        <f>データ!IH64</f>
        <v>100</v>
      </c>
      <c r="IE5" s="249">
        <f>データ!II64</f>
        <v>100</v>
      </c>
      <c r="IF5" s="249">
        <f>データ!IJ64</f>
        <v>100</v>
      </c>
      <c r="IG5" s="249">
        <f>データ!IK64</f>
        <v>100</v>
      </c>
      <c r="IH5" s="249">
        <f>データ!IL64</f>
        <v>100</v>
      </c>
      <c r="II5" s="249">
        <f>データ!IM64</f>
        <v>100</v>
      </c>
      <c r="IJ5" s="249">
        <f>データ!IN64</f>
        <v>100</v>
      </c>
      <c r="IK5" s="249">
        <f>データ!IO64</f>
        <v>100</v>
      </c>
      <c r="IL5" s="249">
        <f>データ!IP64</f>
        <v>100</v>
      </c>
      <c r="IM5" s="249">
        <f>データ!IQ64</f>
        <v>100</v>
      </c>
      <c r="IN5" s="249">
        <f>データ!IR64</f>
        <v>100</v>
      </c>
      <c r="IO5" s="249">
        <f>データ!IS64</f>
        <v>100</v>
      </c>
      <c r="IP5" s="249">
        <f>データ!IT64</f>
        <v>100</v>
      </c>
      <c r="IQ5" s="249">
        <f>データ!IU64</f>
        <v>100</v>
      </c>
      <c r="IR5" s="249">
        <f>データ!IV64</f>
        <v>100</v>
      </c>
      <c r="IS5" s="249">
        <f>データ!IW64</f>
        <v>100</v>
      </c>
      <c r="IT5" s="249">
        <f>データ!IX64</f>
        <v>100</v>
      </c>
      <c r="IU5" s="249">
        <f>データ!IY64</f>
        <v>100</v>
      </c>
      <c r="IV5" s="249">
        <f>データ!IZ64</f>
        <v>100</v>
      </c>
      <c r="IW5" s="249">
        <f>データ!JA64</f>
        <v>100</v>
      </c>
      <c r="IX5" s="249">
        <f>データ!JB64</f>
        <v>100</v>
      </c>
      <c r="IY5" s="249">
        <f>データ!JC64</f>
        <v>100</v>
      </c>
      <c r="IZ5" s="249">
        <f>データ!JD64</f>
        <v>100</v>
      </c>
      <c r="JA5" s="249">
        <f>データ!JE64</f>
        <v>100</v>
      </c>
      <c r="JB5" s="249">
        <f>データ!JF64</f>
        <v>100</v>
      </c>
      <c r="JC5" s="249">
        <f>データ!JG64</f>
        <v>100</v>
      </c>
      <c r="JD5" s="249">
        <f>データ!JH64</f>
        <v>100</v>
      </c>
      <c r="JE5" s="249">
        <f>データ!JI64</f>
        <v>100</v>
      </c>
      <c r="JF5" s="249">
        <f>データ!JJ64</f>
        <v>100</v>
      </c>
      <c r="JG5" s="249">
        <f>データ!JK64</f>
        <v>100</v>
      </c>
      <c r="JH5" s="249">
        <f>データ!JL64</f>
        <v>100</v>
      </c>
      <c r="JI5" s="249">
        <f>データ!JM64</f>
        <v>100</v>
      </c>
      <c r="JJ5" s="249">
        <f>データ!JN64</f>
        <v>100</v>
      </c>
      <c r="JK5" s="249">
        <f>データ!JO64</f>
        <v>100</v>
      </c>
      <c r="JL5" s="249">
        <f>データ!JP64</f>
        <v>100</v>
      </c>
      <c r="JM5" s="249">
        <f>データ!JQ64</f>
        <v>100</v>
      </c>
      <c r="JN5" s="249">
        <f>データ!JR64</f>
        <v>100</v>
      </c>
      <c r="JO5" s="249">
        <f>データ!JS64</f>
        <v>100</v>
      </c>
      <c r="JP5" s="249">
        <f>データ!JT64</f>
        <v>100</v>
      </c>
      <c r="JQ5" s="249">
        <f>データ!JU64</f>
        <v>100</v>
      </c>
      <c r="JR5" s="249">
        <f>データ!JV64</f>
        <v>100</v>
      </c>
      <c r="JS5" s="249">
        <f>データ!JW64</f>
        <v>100</v>
      </c>
      <c r="JT5" s="249">
        <f>データ!JX64</f>
        <v>100</v>
      </c>
      <c r="JU5" s="249">
        <f>データ!JY64</f>
        <v>100</v>
      </c>
      <c r="JV5" s="249">
        <f>データ!JZ64</f>
        <v>100</v>
      </c>
      <c r="JW5" s="249">
        <f>データ!KA64</f>
        <v>100</v>
      </c>
      <c r="JX5" s="249">
        <f>データ!KB64</f>
        <v>100</v>
      </c>
      <c r="JY5" s="249">
        <f>データ!KC64</f>
        <v>100</v>
      </c>
      <c r="JZ5" s="249">
        <f>データ!KD64</f>
        <v>100</v>
      </c>
      <c r="KA5" s="249">
        <f>データ!KE64</f>
        <v>100</v>
      </c>
      <c r="KB5" s="249">
        <f>データ!KF64</f>
        <v>100</v>
      </c>
      <c r="KC5" s="249">
        <f>データ!KG64</f>
        <v>100</v>
      </c>
      <c r="KD5" s="249">
        <f>データ!KH64</f>
        <v>100</v>
      </c>
      <c r="KE5" s="249">
        <f>データ!KI64</f>
        <v>100</v>
      </c>
      <c r="KF5" s="249">
        <f>データ!KJ64</f>
        <v>100</v>
      </c>
      <c r="KG5" s="249">
        <f>データ!KK64</f>
        <v>100</v>
      </c>
      <c r="KH5" s="249">
        <f>データ!KL64</f>
        <v>100</v>
      </c>
      <c r="KI5" s="249">
        <f>データ!KM64</f>
        <v>100</v>
      </c>
      <c r="KJ5" s="249">
        <f>データ!KN64</f>
        <v>100</v>
      </c>
      <c r="KK5" s="249">
        <f>データ!KO64</f>
        <v>100</v>
      </c>
      <c r="KL5" s="249">
        <f>データ!KP64</f>
        <v>100</v>
      </c>
      <c r="KM5" s="249">
        <f>データ!KQ64</f>
        <v>100</v>
      </c>
      <c r="KN5" s="249">
        <f>データ!KR64</f>
        <v>100</v>
      </c>
      <c r="KO5" s="249">
        <f>データ!KS64</f>
        <v>100</v>
      </c>
      <c r="KP5" s="249">
        <f>データ!KT64</f>
        <v>100</v>
      </c>
      <c r="KQ5" s="249">
        <f>データ!KU64</f>
        <v>100</v>
      </c>
      <c r="KR5" s="249">
        <f>データ!KV64</f>
        <v>100</v>
      </c>
      <c r="KS5" s="249">
        <f>データ!KW64</f>
        <v>100</v>
      </c>
      <c r="KT5" s="249">
        <f>データ!KX64</f>
        <v>100</v>
      </c>
      <c r="KU5" s="249">
        <f>データ!KY64</f>
        <v>100</v>
      </c>
      <c r="KV5" s="249">
        <f>データ!KZ64</f>
        <v>100</v>
      </c>
      <c r="KW5" s="249">
        <f>データ!LA64</f>
        <v>100</v>
      </c>
      <c r="KX5" s="249">
        <f>データ!LB64</f>
        <v>100</v>
      </c>
      <c r="KY5" s="249">
        <f>データ!LC64</f>
        <v>100</v>
      </c>
      <c r="KZ5" s="249">
        <f>データ!LD64</f>
        <v>100</v>
      </c>
      <c r="LA5" s="249">
        <f>データ!LE64</f>
        <v>100</v>
      </c>
      <c r="LB5" s="249">
        <f>データ!LF64</f>
        <v>100</v>
      </c>
      <c r="LC5" s="249">
        <f>データ!LG64</f>
        <v>100</v>
      </c>
      <c r="LD5" s="249">
        <f>データ!LH64</f>
        <v>100</v>
      </c>
      <c r="LE5" s="249">
        <f>データ!LI64</f>
        <v>100</v>
      </c>
      <c r="LF5" s="249">
        <f>データ!LJ64</f>
        <v>100</v>
      </c>
      <c r="LG5" s="249">
        <f>データ!LK64</f>
        <v>100</v>
      </c>
      <c r="LH5" s="249">
        <f>データ!LL64</f>
        <v>100</v>
      </c>
      <c r="LI5" s="249">
        <f>データ!LM64</f>
        <v>100</v>
      </c>
      <c r="LJ5" s="249">
        <f>データ!LN64</f>
        <v>100</v>
      </c>
      <c r="LK5" s="249">
        <f>データ!LO64</f>
        <v>100</v>
      </c>
      <c r="LL5" s="249">
        <f>データ!LP64</f>
        <v>100</v>
      </c>
      <c r="LM5" s="249">
        <f>データ!LQ64</f>
        <v>100</v>
      </c>
      <c r="LN5" s="249">
        <f>データ!LR64</f>
        <v>100</v>
      </c>
      <c r="LO5" s="249">
        <f>データ!LS64</f>
        <v>100</v>
      </c>
      <c r="LP5" s="249">
        <f>データ!LT64</f>
        <v>100</v>
      </c>
      <c r="LQ5" s="249">
        <f>データ!LU64</f>
        <v>100</v>
      </c>
      <c r="LR5" s="249">
        <f>データ!LV64</f>
        <v>100</v>
      </c>
      <c r="LS5" s="249">
        <f>データ!LW64</f>
        <v>100</v>
      </c>
      <c r="LT5" s="249">
        <f>データ!LX64</f>
        <v>100</v>
      </c>
      <c r="LU5" s="249">
        <f>データ!LY64</f>
        <v>100</v>
      </c>
      <c r="LV5" s="249">
        <f>データ!LZ64</f>
        <v>100</v>
      </c>
      <c r="LW5" s="249">
        <f>データ!MA64</f>
        <v>100</v>
      </c>
      <c r="LX5" s="249">
        <f>データ!MB64</f>
        <v>100</v>
      </c>
      <c r="LY5" s="249">
        <f>データ!MC64</f>
        <v>100</v>
      </c>
      <c r="LZ5" s="249">
        <f>データ!MD64</f>
        <v>100</v>
      </c>
      <c r="MA5" s="249">
        <f>データ!ME64</f>
        <v>100</v>
      </c>
      <c r="MB5" s="249">
        <f>データ!MF64</f>
        <v>100</v>
      </c>
      <c r="MC5" s="249">
        <f>データ!MG64</f>
        <v>100</v>
      </c>
      <c r="MD5" s="249">
        <f>データ!MH64</f>
        <v>100</v>
      </c>
      <c r="ME5" s="249">
        <f>データ!MI64</f>
        <v>100</v>
      </c>
      <c r="MF5" s="249">
        <f>データ!MJ64</f>
        <v>100</v>
      </c>
      <c r="MG5" s="249">
        <f>データ!MK64</f>
        <v>100</v>
      </c>
      <c r="MH5" s="249">
        <f>データ!ML64</f>
        <v>100</v>
      </c>
      <c r="MI5" s="249">
        <f>データ!MM64</f>
        <v>100</v>
      </c>
      <c r="MJ5" s="249">
        <f>データ!MN64</f>
        <v>100</v>
      </c>
      <c r="MK5" s="249">
        <f>データ!MO64</f>
        <v>100</v>
      </c>
      <c r="ML5" s="249">
        <f>データ!MP64</f>
        <v>100</v>
      </c>
      <c r="MM5" s="249">
        <f>データ!MQ64</f>
        <v>100</v>
      </c>
      <c r="MN5" s="249">
        <f>データ!MR64</f>
        <v>100</v>
      </c>
      <c r="MO5" s="249">
        <f>データ!MS64</f>
        <v>100</v>
      </c>
      <c r="MP5" s="249">
        <f>データ!MT64</f>
        <v>100</v>
      </c>
      <c r="MQ5" s="249">
        <f>データ!MU64</f>
        <v>100</v>
      </c>
      <c r="MR5" s="249">
        <f>データ!MV64</f>
        <v>100</v>
      </c>
      <c r="MS5" s="249">
        <f>データ!MW64</f>
        <v>100</v>
      </c>
      <c r="MT5" s="249">
        <f>データ!MX64</f>
        <v>100</v>
      </c>
      <c r="MU5" s="249">
        <f>データ!MY64</f>
        <v>100</v>
      </c>
      <c r="MV5" s="249">
        <f>データ!MZ64</f>
        <v>100</v>
      </c>
      <c r="MW5" s="249">
        <f>データ!NA64</f>
        <v>100</v>
      </c>
      <c r="MX5" s="249">
        <f>データ!NB64</f>
        <v>100</v>
      </c>
      <c r="MY5" s="249">
        <f>データ!NC64</f>
        <v>100</v>
      </c>
      <c r="MZ5" s="249">
        <f>データ!ND64</f>
        <v>100</v>
      </c>
      <c r="NA5" s="249">
        <f>データ!NE64</f>
        <v>100</v>
      </c>
      <c r="NB5" s="249">
        <f>データ!NF64</f>
        <v>100</v>
      </c>
      <c r="NC5" s="249">
        <f>データ!NG64</f>
        <v>100</v>
      </c>
      <c r="ND5" s="249">
        <f>データ!NH64</f>
        <v>100</v>
      </c>
      <c r="NE5" s="249">
        <f>データ!NI64</f>
        <v>100</v>
      </c>
      <c r="NF5" s="249">
        <f>データ!NJ64</f>
        <v>100</v>
      </c>
      <c r="NG5" s="249">
        <f>データ!NK64</f>
        <v>100</v>
      </c>
      <c r="NH5" s="249">
        <f>データ!NL64</f>
        <v>100</v>
      </c>
      <c r="NI5" s="249">
        <f>データ!NM64</f>
        <v>100</v>
      </c>
      <c r="NJ5" s="249">
        <f>データ!NN64</f>
        <v>100</v>
      </c>
      <c r="NK5" s="249">
        <f>データ!NO64</f>
        <v>100</v>
      </c>
      <c r="NL5" s="249">
        <f>データ!NP64</f>
        <v>100</v>
      </c>
      <c r="NM5" s="249">
        <f>データ!NQ64</f>
        <v>100</v>
      </c>
      <c r="NN5" s="249">
        <f>データ!NR64</f>
        <v>100</v>
      </c>
      <c r="NO5" s="249">
        <f>データ!NS64</f>
        <v>100</v>
      </c>
      <c r="NP5" s="249">
        <f>データ!NT64</f>
        <v>100</v>
      </c>
      <c r="NQ5" s="249">
        <f>データ!NU64</f>
        <v>100</v>
      </c>
      <c r="NR5" s="249">
        <f>データ!NV64</f>
        <v>100</v>
      </c>
      <c r="NS5" s="249">
        <f>データ!NW64</f>
        <v>100</v>
      </c>
      <c r="NT5" s="249">
        <f>データ!NX64</f>
        <v>100</v>
      </c>
      <c r="NU5" s="249">
        <f>データ!NY64</f>
        <v>100</v>
      </c>
      <c r="NV5" s="249">
        <f>データ!NZ64</f>
        <v>100</v>
      </c>
      <c r="NW5" s="249">
        <f>データ!OA64</f>
        <v>100</v>
      </c>
      <c r="NX5" s="249">
        <f>データ!OB64</f>
        <v>100</v>
      </c>
      <c r="NY5" s="249">
        <f>データ!OC64</f>
        <v>100</v>
      </c>
      <c r="NZ5" s="249">
        <f>データ!OD64</f>
        <v>100</v>
      </c>
      <c r="OA5" s="249">
        <f>データ!OE64</f>
        <v>100</v>
      </c>
      <c r="OB5" s="249">
        <f>データ!OF64</f>
        <v>100</v>
      </c>
      <c r="OC5" s="249">
        <f>データ!OG64</f>
        <v>100</v>
      </c>
      <c r="OD5" s="249">
        <f>データ!OH64</f>
        <v>100</v>
      </c>
      <c r="OE5" s="249">
        <f>データ!OI64</f>
        <v>100</v>
      </c>
      <c r="OF5" s="249">
        <f>データ!OJ64</f>
        <v>100</v>
      </c>
      <c r="OG5" s="249">
        <f>データ!OK64</f>
        <v>100</v>
      </c>
      <c r="OH5" s="249">
        <f>データ!OL64</f>
        <v>100</v>
      </c>
      <c r="OI5" s="249">
        <f>データ!OM64</f>
        <v>100</v>
      </c>
      <c r="OJ5" s="249">
        <f>データ!ON64</f>
        <v>100</v>
      </c>
      <c r="OK5" s="249">
        <f>データ!OO64</f>
        <v>100</v>
      </c>
      <c r="OL5" s="249">
        <f>データ!OP64</f>
        <v>100</v>
      </c>
      <c r="OM5" s="249">
        <f>データ!OQ64</f>
        <v>100</v>
      </c>
      <c r="ON5" s="249">
        <f>データ!OR64</f>
        <v>100</v>
      </c>
      <c r="OO5" s="249">
        <f>データ!OS64</f>
        <v>100</v>
      </c>
      <c r="OP5" s="249">
        <f>データ!OT64</f>
        <v>100</v>
      </c>
      <c r="OQ5" s="249">
        <f>データ!OU64</f>
        <v>100</v>
      </c>
      <c r="OR5" s="249">
        <f>データ!OV64</f>
        <v>100</v>
      </c>
      <c r="OS5" s="249">
        <f>データ!OW64</f>
        <v>100</v>
      </c>
      <c r="OT5" s="249">
        <f>データ!OX64</f>
        <v>100</v>
      </c>
      <c r="OU5" s="249">
        <f>データ!OY64</f>
        <v>100</v>
      </c>
      <c r="OV5" s="249">
        <f>データ!OZ64</f>
        <v>100</v>
      </c>
      <c r="OW5" s="249">
        <f>データ!PA64</f>
        <v>100</v>
      </c>
      <c r="OX5" s="249">
        <f>データ!PB64</f>
        <v>100</v>
      </c>
      <c r="OY5" s="249">
        <f>データ!PC64</f>
        <v>100</v>
      </c>
      <c r="OZ5" s="249">
        <f>データ!PD64</f>
        <v>100</v>
      </c>
      <c r="PA5" s="249">
        <f>データ!PE64</f>
        <v>100</v>
      </c>
      <c r="PB5" s="249">
        <f>データ!PF64</f>
        <v>100</v>
      </c>
      <c r="PC5" s="249">
        <f>データ!PG64</f>
        <v>100</v>
      </c>
      <c r="PD5" s="249">
        <f>データ!PH64</f>
        <v>100</v>
      </c>
      <c r="PE5" s="249">
        <f>データ!PI64</f>
        <v>100</v>
      </c>
    </row>
    <row r="6" spans="1:421" ht="21.75" customHeight="1">
      <c r="A6" s="249" t="str">
        <f>データ!D65</f>
        <v>総合</v>
      </c>
      <c r="B6" s="249">
        <f>データ!F65</f>
        <v>124.83105376808538</v>
      </c>
      <c r="C6" s="249">
        <f>データ!G65</f>
        <v>117.20753158630694</v>
      </c>
      <c r="D6" s="249">
        <f>データ!H65</f>
        <v>96.080500900887571</v>
      </c>
      <c r="E6" s="249">
        <f>データ!I65</f>
        <v>79.753529806050039</v>
      </c>
      <c r="F6" s="249">
        <f>データ!J65</f>
        <v>110.77955299670137</v>
      </c>
      <c r="G6" s="249">
        <f>データ!K65</f>
        <v>127.02664498209253</v>
      </c>
      <c r="H6" s="249">
        <f>データ!L65</f>
        <v>85.502606798753249</v>
      </c>
      <c r="I6" s="249">
        <f>データ!M65</f>
        <v>61.142633647039759</v>
      </c>
      <c r="J6" s="249">
        <f>データ!N65</f>
        <v>112.52842525156271</v>
      </c>
      <c r="K6" s="249">
        <f>データ!O65</f>
        <v>109.70941468574379</v>
      </c>
      <c r="L6" s="249">
        <f>データ!P65</f>
        <v>54.57997018274655</v>
      </c>
      <c r="M6" s="249">
        <f>データ!Q65</f>
        <v>61.450320489244312</v>
      </c>
      <c r="N6" s="249">
        <f>データ!R65</f>
        <v>98.60482192321814</v>
      </c>
      <c r="O6" s="249">
        <f>データ!S65</f>
        <v>79.710592196579441</v>
      </c>
      <c r="P6" s="249">
        <f>データ!T65</f>
        <v>147.35309320075805</v>
      </c>
      <c r="Q6" s="249">
        <f>データ!U65</f>
        <v>82.931041999683146</v>
      </c>
      <c r="R6" s="249">
        <f>データ!V65</f>
        <v>58.610091759923023</v>
      </c>
      <c r="S6" s="249">
        <f>データ!W65</f>
        <v>87.466396785575654</v>
      </c>
      <c r="T6" s="249">
        <f>データ!X65</f>
        <v>139.91524503839543</v>
      </c>
      <c r="U6" s="249">
        <f>データ!Y65</f>
        <v>71.708650372488506</v>
      </c>
      <c r="V6" s="249">
        <f>データ!Z65</f>
        <v>97.205817166743287</v>
      </c>
      <c r="W6" s="249">
        <f>データ!AA65</f>
        <v>89.858191465575487</v>
      </c>
      <c r="X6" s="249">
        <f>データ!AB65</f>
        <v>104.30488807657659</v>
      </c>
      <c r="Y6" s="249">
        <f>データ!AC65</f>
        <v>76.562664889343708</v>
      </c>
      <c r="Z6" s="249">
        <f>データ!AD65</f>
        <v>153.8974355453646</v>
      </c>
      <c r="AA6" s="249">
        <f>データ!AE65</f>
        <v>113.4409085504949</v>
      </c>
      <c r="AB6" s="249">
        <f>データ!AF65</f>
        <v>159.30223542891952</v>
      </c>
      <c r="AC6" s="249">
        <f>データ!AG65</f>
        <v>94.13072251342291</v>
      </c>
      <c r="AD6" s="249">
        <f>データ!AH65</f>
        <v>87.111565920165702</v>
      </c>
      <c r="AE6" s="249">
        <f>データ!AI65</f>
        <v>72.022472476176702</v>
      </c>
      <c r="AF6" s="249">
        <f>データ!AJ65</f>
        <v>109.15018715229974</v>
      </c>
      <c r="AG6" s="249">
        <f>データ!AK65</f>
        <v>98.341295719108928</v>
      </c>
      <c r="AH6" s="249">
        <f>データ!AL65</f>
        <v>123.12672440015622</v>
      </c>
      <c r="AI6" s="249">
        <f>データ!AM65</f>
        <v>99.822219922023081</v>
      </c>
      <c r="AJ6" s="249">
        <f>データ!AN65</f>
        <v>123.65574756937312</v>
      </c>
      <c r="AK6" s="249">
        <f>データ!AO65</f>
        <v>86.070319250456308</v>
      </c>
      <c r="AL6" s="249">
        <f>データ!AP65</f>
        <v>171.88329617765666</v>
      </c>
      <c r="AM6" s="249">
        <f>データ!AQ65</f>
        <v>64.723913778108184</v>
      </c>
      <c r="AN6" s="249">
        <f>データ!AR65</f>
        <v>177.62132735254733</v>
      </c>
      <c r="AO6" s="249">
        <f>データ!AS65</f>
        <v>88.337959340610368</v>
      </c>
      <c r="AP6" s="249">
        <f>データ!AT65</f>
        <v>89.702039462682535</v>
      </c>
      <c r="AQ6" s="249">
        <f>データ!AU65</f>
        <v>197.43753959701868</v>
      </c>
      <c r="AR6" s="249">
        <f>データ!AV65</f>
        <v>136.16717615993807</v>
      </c>
      <c r="AS6" s="249">
        <f>データ!AW65</f>
        <v>78.01869848982119</v>
      </c>
      <c r="AT6" s="249">
        <f>データ!AX65</f>
        <v>118.40643410630672</v>
      </c>
      <c r="AU6" s="249">
        <f>データ!AY65</f>
        <v>142.180434879975</v>
      </c>
      <c r="AV6" s="249">
        <f>データ!AZ65</f>
        <v>129.82338452357783</v>
      </c>
      <c r="AW6" s="249">
        <f>データ!BA65</f>
        <v>113.76020787764725</v>
      </c>
      <c r="AX6" s="249">
        <f>データ!BB65</f>
        <v>181.41078975635821</v>
      </c>
      <c r="AY6" s="249">
        <f>データ!BC65</f>
        <v>127.3465042702602</v>
      </c>
      <c r="AZ6" s="249">
        <f>データ!BD65</f>
        <v>231.52712459121693</v>
      </c>
      <c r="BA6" s="249">
        <f>データ!BE65</f>
        <v>111.75285828872947</v>
      </c>
      <c r="BB6" s="249">
        <f>データ!BF65</f>
        <v>117.39637508566125</v>
      </c>
      <c r="BC6" s="249">
        <f>データ!BG65</f>
        <v>164.10936913777715</v>
      </c>
      <c r="BD6" s="249">
        <f>データ!BH65</f>
        <v>126.28637735811381</v>
      </c>
      <c r="BE6" s="249">
        <f>データ!BI65</f>
        <v>0</v>
      </c>
      <c r="BF6" s="249">
        <f>データ!BJ65</f>
        <v>0</v>
      </c>
      <c r="BG6" s="249">
        <f>データ!BK65</f>
        <v>0</v>
      </c>
      <c r="BH6" s="249">
        <f>データ!BL65</f>
        <v>0</v>
      </c>
      <c r="BI6" s="249">
        <f>データ!BM65</f>
        <v>0</v>
      </c>
      <c r="BJ6" s="249">
        <f>データ!BN65</f>
        <v>0</v>
      </c>
      <c r="BK6" s="249">
        <f>データ!BO65</f>
        <v>0</v>
      </c>
      <c r="BL6" s="249">
        <f>データ!BP65</f>
        <v>0</v>
      </c>
      <c r="BM6" s="249">
        <f>データ!BQ65</f>
        <v>0</v>
      </c>
      <c r="BN6" s="249">
        <f>データ!BR65</f>
        <v>0</v>
      </c>
      <c r="BO6" s="249">
        <f>データ!BS65</f>
        <v>0</v>
      </c>
      <c r="BP6" s="249">
        <f>データ!BT65</f>
        <v>0</v>
      </c>
      <c r="BQ6" s="249">
        <f>データ!BU65</f>
        <v>0</v>
      </c>
      <c r="BR6" s="249">
        <f>データ!BV65</f>
        <v>0</v>
      </c>
      <c r="BS6" s="249">
        <f>データ!BW65</f>
        <v>0</v>
      </c>
      <c r="BT6" s="249">
        <f>データ!BX65</f>
        <v>0</v>
      </c>
      <c r="BU6" s="249">
        <f>データ!BY65</f>
        <v>0</v>
      </c>
      <c r="BV6" s="249">
        <f>データ!BZ65</f>
        <v>0</v>
      </c>
      <c r="BW6" s="249">
        <f>データ!CA65</f>
        <v>0</v>
      </c>
      <c r="BX6" s="249">
        <f>データ!CB65</f>
        <v>0</v>
      </c>
      <c r="BY6" s="249">
        <f>データ!CC65</f>
        <v>0</v>
      </c>
      <c r="BZ6" s="249">
        <f>データ!CD65</f>
        <v>0</v>
      </c>
      <c r="CA6" s="249">
        <f>データ!CE65</f>
        <v>0</v>
      </c>
      <c r="CB6" s="249">
        <f>データ!CF65</f>
        <v>0</v>
      </c>
      <c r="CC6" s="249">
        <f>データ!CG65</f>
        <v>0</v>
      </c>
      <c r="CD6" s="249">
        <f>データ!CH65</f>
        <v>0</v>
      </c>
      <c r="CE6" s="249">
        <f>データ!CI65</f>
        <v>0</v>
      </c>
      <c r="CF6" s="249">
        <f>データ!CJ65</f>
        <v>0</v>
      </c>
      <c r="CG6" s="249">
        <f>データ!CK65</f>
        <v>0</v>
      </c>
      <c r="CH6" s="249">
        <f>データ!CL65</f>
        <v>0</v>
      </c>
      <c r="CI6" s="249">
        <f>データ!CM65</f>
        <v>0</v>
      </c>
      <c r="CJ6" s="249">
        <f>データ!CN65</f>
        <v>0</v>
      </c>
      <c r="CK6" s="249">
        <f>データ!CO65</f>
        <v>0</v>
      </c>
      <c r="CL6" s="249">
        <f>データ!CP65</f>
        <v>0</v>
      </c>
      <c r="CM6" s="249">
        <f>データ!CQ65</f>
        <v>0</v>
      </c>
      <c r="CN6" s="249">
        <f>データ!CR65</f>
        <v>0</v>
      </c>
      <c r="CO6" s="249">
        <f>データ!CS65</f>
        <v>0</v>
      </c>
      <c r="CP6" s="249">
        <f>データ!CT65</f>
        <v>0</v>
      </c>
      <c r="CQ6" s="249">
        <f>データ!CU65</f>
        <v>0</v>
      </c>
      <c r="CR6" s="249">
        <f>データ!CV65</f>
        <v>0</v>
      </c>
      <c r="CS6" s="249">
        <f>データ!CW65</f>
        <v>0</v>
      </c>
      <c r="CT6" s="249">
        <f>データ!CX65</f>
        <v>231.32103881922194</v>
      </c>
      <c r="CU6" s="249">
        <f>データ!CY65</f>
        <v>118.4441149560063</v>
      </c>
      <c r="CV6" s="249">
        <f>データ!CZ65</f>
        <v>191.14638261956787</v>
      </c>
      <c r="CW6" s="249">
        <f>データ!DA65</f>
        <v>173.07215712130545</v>
      </c>
      <c r="CX6" s="249">
        <f>データ!DB65</f>
        <v>121.61111614489239</v>
      </c>
      <c r="CY6" s="249">
        <f>データ!DC65</f>
        <v>243.77382742046777</v>
      </c>
      <c r="CZ6" s="249">
        <f>データ!DD65</f>
        <v>101.0297297469708</v>
      </c>
      <c r="DA6" s="249">
        <f>データ!DE65</f>
        <v>89.085239889520366</v>
      </c>
      <c r="DB6" s="249">
        <f>データ!DF65</f>
        <v>118.0004305161351</v>
      </c>
      <c r="DC6" s="249">
        <f>データ!DG65</f>
        <v>90.037962422910738</v>
      </c>
      <c r="DD6" s="249">
        <f>データ!DH65</f>
        <v>95.399501964972771</v>
      </c>
      <c r="DE6" s="249">
        <f>データ!DI65</f>
        <v>57.197371311632985</v>
      </c>
      <c r="DF6" s="249">
        <f>データ!DJ65</f>
        <v>197.60675093023735</v>
      </c>
      <c r="DG6" s="249">
        <f>データ!DK65</f>
        <v>110.21664631820309</v>
      </c>
      <c r="DH6" s="249">
        <f>データ!DL65</f>
        <v>186.11445977019184</v>
      </c>
      <c r="DI6" s="249">
        <f>データ!DM65</f>
        <v>86.336981403904247</v>
      </c>
      <c r="DJ6" s="249">
        <f>データ!DN65</f>
        <v>112.39998545107279</v>
      </c>
      <c r="DK6" s="249">
        <f>データ!DO65</f>
        <v>119.05349253092059</v>
      </c>
      <c r="DL6" s="249">
        <f>データ!DP65</f>
        <v>128.18497799122687</v>
      </c>
      <c r="DM6" s="249">
        <f>データ!DQ65</f>
        <v>54.221689018625483</v>
      </c>
      <c r="DN6" s="249">
        <f>データ!DR65</f>
        <v>127.47016931335007</v>
      </c>
      <c r="DO6" s="249">
        <f>データ!DS65</f>
        <v>86.404087031387562</v>
      </c>
      <c r="DP6" s="249">
        <f>データ!DT65</f>
        <v>92.690641934026885</v>
      </c>
      <c r="DQ6" s="249">
        <f>データ!DU65</f>
        <v>67.813652082591005</v>
      </c>
      <c r="DR6" s="249">
        <f>データ!DV65</f>
        <v>133.95528572140739</v>
      </c>
      <c r="DS6" s="249">
        <f>データ!DW65</f>
        <v>110.53668667160925</v>
      </c>
      <c r="DT6" s="249">
        <f>データ!DX65</f>
        <v>177.22325961706429</v>
      </c>
      <c r="DU6" s="249">
        <f>データ!DY65</f>
        <v>108.29152046591707</v>
      </c>
      <c r="DV6" s="249">
        <f>データ!DZ65</f>
        <v>85.602486910932214</v>
      </c>
      <c r="DW6" s="249">
        <f>データ!EA65</f>
        <v>112.73022413638355</v>
      </c>
      <c r="DX6" s="249">
        <f>データ!EB65</f>
        <v>106.48756414183683</v>
      </c>
      <c r="DY6" s="249">
        <f>データ!EC65</f>
        <v>59.579843646645855</v>
      </c>
      <c r="DZ6" s="249">
        <f>データ!ED65</f>
        <v>138.80059569457543</v>
      </c>
      <c r="EA6" s="249">
        <f>データ!EE65</f>
        <v>135.99430160870008</v>
      </c>
      <c r="EB6" s="249">
        <f>データ!EF65</f>
        <v>80.346781677294317</v>
      </c>
      <c r="EC6" s="249">
        <f>データ!EG65</f>
        <v>55.480260079090804</v>
      </c>
      <c r="ED6" s="249">
        <f>データ!EH65</f>
        <v>148.26165174299308</v>
      </c>
      <c r="EE6" s="249">
        <f>データ!EI65</f>
        <v>88.511183448350423</v>
      </c>
      <c r="EF6" s="249">
        <f>データ!EJ65</f>
        <v>157.73176272986493</v>
      </c>
      <c r="EG6" s="249">
        <f>データ!EK65</f>
        <v>77.615461174126423</v>
      </c>
      <c r="EH6" s="249">
        <f>データ!EL65</f>
        <v>101.09287205756728</v>
      </c>
      <c r="EI6" s="249">
        <f>データ!EM65</f>
        <v>79.730900842564452</v>
      </c>
      <c r="EJ6" s="249">
        <f>データ!EN65</f>
        <v>118.54726178686292</v>
      </c>
      <c r="EK6" s="249">
        <f>データ!EO65</f>
        <v>81.217198324083625</v>
      </c>
      <c r="EL6" s="249">
        <f>データ!EP65</f>
        <v>104.36174423799068</v>
      </c>
      <c r="EM6" s="249">
        <f>データ!EQ65</f>
        <v>98.187510976556169</v>
      </c>
      <c r="EN6" s="249">
        <f>データ!ER65</f>
        <v>91.145491543880325</v>
      </c>
      <c r="EO6" s="249">
        <f>データ!ES65</f>
        <v>44.924351991192452</v>
      </c>
      <c r="EP6" s="249">
        <f>データ!ET65</f>
        <v>158.53491867014725</v>
      </c>
      <c r="EQ6" s="249">
        <f>データ!EU65</f>
        <v>125.82130207215168</v>
      </c>
      <c r="ER6" s="249">
        <f>データ!EV65</f>
        <v>240.26803472854746</v>
      </c>
      <c r="ES6" s="249">
        <f>データ!EW65</f>
        <v>74.98845855801035</v>
      </c>
      <c r="ET6" s="249">
        <f>データ!EX65</f>
        <v>94.061741687150302</v>
      </c>
      <c r="EU6" s="249">
        <f>データ!EY65</f>
        <v>102.90326625679364</v>
      </c>
      <c r="EV6" s="249">
        <f>データ!EZ65</f>
        <v>69.385277396010949</v>
      </c>
      <c r="EW6" s="249">
        <f>データ!FA65</f>
        <v>63.830013137540455</v>
      </c>
      <c r="EX6" s="249">
        <f>データ!FB65</f>
        <v>119.29702611494714</v>
      </c>
      <c r="EY6" s="249">
        <f>データ!FC65</f>
        <v>94.004292872386159</v>
      </c>
      <c r="EZ6" s="249">
        <f>データ!FD65</f>
        <v>93.979528009698456</v>
      </c>
      <c r="FA6" s="249">
        <f>データ!FE65</f>
        <v>32.239452842979496</v>
      </c>
      <c r="FB6" s="249">
        <f>データ!FF65</f>
        <v>157.74448591592844</v>
      </c>
      <c r="FC6" s="249">
        <f>データ!FG65</f>
        <v>98.73571029575254</v>
      </c>
      <c r="FD6" s="249">
        <f>データ!FH65</f>
        <v>193.11256501468023</v>
      </c>
      <c r="FE6" s="249">
        <f>データ!FI65</f>
        <v>134.747890420223</v>
      </c>
      <c r="FF6" s="249">
        <f>データ!FJ65</f>
        <v>77.990956109878397</v>
      </c>
      <c r="FG6" s="249">
        <f>データ!FK65</f>
        <v>123.82708222781898</v>
      </c>
      <c r="FH6" s="249">
        <f>データ!FL65</f>
        <v>95.565742487056283</v>
      </c>
      <c r="FI6" s="249">
        <f>データ!FM65</f>
        <v>78.058058384301731</v>
      </c>
      <c r="FJ6" s="249">
        <f>データ!FN65</f>
        <v>99.844946124247855</v>
      </c>
      <c r="FK6" s="249">
        <f>データ!FO65</f>
        <v>85.208493143315096</v>
      </c>
      <c r="FL6" s="249">
        <f>データ!FP65</f>
        <v>73.726464023313682</v>
      </c>
      <c r="FM6" s="249">
        <f>データ!FQ65</f>
        <v>72.482943172532401</v>
      </c>
      <c r="FN6" s="249">
        <f>データ!FR65</f>
        <v>184.8676923190927</v>
      </c>
      <c r="FO6" s="249">
        <f>データ!FS65</f>
        <v>96.075528312949203</v>
      </c>
      <c r="FP6" s="249">
        <f>データ!FT65</f>
        <v>205.25707914996141</v>
      </c>
      <c r="FQ6" s="249">
        <f>データ!FU65</f>
        <v>115.8880932664361</v>
      </c>
      <c r="FR6" s="249">
        <f>データ!FV65</f>
        <v>67.817714314746993</v>
      </c>
      <c r="FS6" s="249">
        <f>データ!FW65</f>
        <v>168.98334022932028</v>
      </c>
      <c r="FT6" s="249">
        <f>データ!FX65</f>
        <v>98.663818175159307</v>
      </c>
      <c r="FU6" s="249">
        <f>データ!FY65</f>
        <v>102.9402002123845</v>
      </c>
      <c r="FV6" s="249">
        <f>データ!FZ65</f>
        <v>91.70555398925741</v>
      </c>
      <c r="FW6" s="249">
        <f>データ!GA65</f>
        <v>116.5727000948807</v>
      </c>
      <c r="FX6" s="249">
        <f>データ!GB65</f>
        <v>108.17273244855636</v>
      </c>
      <c r="FY6" s="249">
        <f>データ!GC65</f>
        <v>64.50933219040931</v>
      </c>
      <c r="FZ6" s="249">
        <f>データ!GD65</f>
        <v>139.91197999624777</v>
      </c>
      <c r="GA6" s="249">
        <f>データ!GE65</f>
        <v>174.21408612279211</v>
      </c>
      <c r="GB6" s="249">
        <f>データ!GF65</f>
        <v>203.00216559893082</v>
      </c>
      <c r="GC6" s="249">
        <f>データ!GG65</f>
        <v>116.95344592254872</v>
      </c>
      <c r="GD6" s="249">
        <f>データ!GH65</f>
        <v>114.53162962009019</v>
      </c>
      <c r="GE6" s="249">
        <f>データ!GI65</f>
        <v>105.87616467175944</v>
      </c>
      <c r="GF6" s="249">
        <f>データ!GJ65</f>
        <v>152.63949318364402</v>
      </c>
      <c r="GG6" s="249">
        <f>データ!GK65</f>
        <v>110.09025859041601</v>
      </c>
      <c r="GH6" s="249">
        <f>データ!GL65</f>
        <v>132.3823367875635</v>
      </c>
      <c r="GI6" s="249">
        <f>データ!GM65</f>
        <v>138.4895130408843</v>
      </c>
      <c r="GJ6" s="249">
        <f>データ!GN65</f>
        <v>77.824319088453208</v>
      </c>
      <c r="GK6" s="249">
        <f>データ!GO65</f>
        <v>61.908164063112004</v>
      </c>
      <c r="GL6" s="249">
        <f>データ!GP65</f>
        <v>140.334752239339</v>
      </c>
      <c r="GM6" s="249">
        <f>データ!GQ65</f>
        <v>144.21314030840054</v>
      </c>
      <c r="GN6" s="249">
        <f>データ!GR65</f>
        <v>156.78541352521623</v>
      </c>
      <c r="GO6" s="249">
        <f>データ!GS65</f>
        <v>93.331206319740133</v>
      </c>
      <c r="GP6" s="249">
        <f>データ!GT65</f>
        <v>62.817954854886729</v>
      </c>
      <c r="GQ6" s="249">
        <f>データ!GU65</f>
        <v>188.45805756615511</v>
      </c>
      <c r="GR6" s="249">
        <f>データ!GV65</f>
        <v>53.824149390088024</v>
      </c>
      <c r="GS6" s="249">
        <f>データ!GW65</f>
        <v>52.983534740329276</v>
      </c>
      <c r="GT6" s="249">
        <f>データ!GX65</f>
        <v>71.877918707726664</v>
      </c>
      <c r="GU6" s="249">
        <f>データ!GY65</f>
        <v>95.524206456653957</v>
      </c>
      <c r="GV6" s="249">
        <f>データ!GZ65</f>
        <v>70.181948518307522</v>
      </c>
      <c r="GW6" s="249">
        <f>データ!HA65</f>
        <v>69.667717373156819</v>
      </c>
      <c r="GX6" s="249">
        <f>データ!HB65</f>
        <v>102.90173642318146</v>
      </c>
      <c r="GY6" s="249">
        <f>データ!HC65</f>
        <v>101.32638837492766</v>
      </c>
      <c r="GZ6" s="249">
        <f>データ!HD65</f>
        <v>157.83090181579013</v>
      </c>
      <c r="HA6" s="249">
        <f>データ!HE65</f>
        <v>51.498970790815591</v>
      </c>
      <c r="HB6" s="249">
        <f>データ!HF65</f>
        <v>81.703212631305504</v>
      </c>
      <c r="HC6" s="249">
        <f>データ!HG65</f>
        <v>81.179014515388232</v>
      </c>
      <c r="HD6" s="249">
        <f>データ!HH65</f>
        <v>79.172067293667084</v>
      </c>
      <c r="HE6" s="249">
        <f>データ!HI65</f>
        <v>78.746791991306793</v>
      </c>
      <c r="HF6" s="249">
        <f>データ!HJ65</f>
        <v>91.059689253993525</v>
      </c>
      <c r="HG6" s="249">
        <f>データ!HK65</f>
        <v>66.989889912251172</v>
      </c>
      <c r="HH6" s="249">
        <f>データ!HL65</f>
        <v>92.474553984135625</v>
      </c>
      <c r="HI6" s="249">
        <f>データ!HM65</f>
        <v>81.101806956474491</v>
      </c>
      <c r="HJ6" s="249">
        <f>データ!HN65</f>
        <v>95.676973545505234</v>
      </c>
      <c r="HK6" s="249">
        <f>データ!HO65</f>
        <v>68.599250562595259</v>
      </c>
      <c r="HL6" s="249">
        <f>データ!HP65</f>
        <v>141.65958982402964</v>
      </c>
      <c r="HM6" s="249">
        <f>データ!HQ65</f>
        <v>86.166073422339807</v>
      </c>
      <c r="HN6" s="249">
        <f>データ!HR65</f>
        <v>60.846221468990834</v>
      </c>
      <c r="HO6" s="249">
        <f>データ!HS65</f>
        <v>85.290338822435004</v>
      </c>
      <c r="HP6" s="249">
        <f>データ!HT65</f>
        <v>104.33750664398356</v>
      </c>
      <c r="HQ6" s="249">
        <f>データ!HU65</f>
        <v>67.130826567256491</v>
      </c>
      <c r="HR6" s="249">
        <f>データ!HV65</f>
        <v>112.00790041284468</v>
      </c>
      <c r="HS6" s="249">
        <f>データ!HW65</f>
        <v>96.045041453419387</v>
      </c>
      <c r="HT6" s="249">
        <f>データ!HX65</f>
        <v>96.309613812239832</v>
      </c>
      <c r="HU6" s="249">
        <f>データ!HY65</f>
        <v>67.810877425464227</v>
      </c>
      <c r="HV6" s="249">
        <f>データ!HZ65</f>
        <v>91.753043377639912</v>
      </c>
      <c r="HW6" s="249">
        <f>データ!IA65</f>
        <v>74.228660197960139</v>
      </c>
      <c r="HX6" s="249">
        <f>データ!IB65</f>
        <v>159.31458642532615</v>
      </c>
      <c r="HY6" s="249">
        <f>データ!IC65</f>
        <v>81.898947507167136</v>
      </c>
      <c r="HZ6" s="249">
        <f>データ!ID65</f>
        <v>47.921791452092833</v>
      </c>
      <c r="IA6" s="249">
        <f>データ!IE65</f>
        <v>115.23841358718914</v>
      </c>
      <c r="IB6" s="249">
        <f>データ!IF65</f>
        <v>121.61184711196627</v>
      </c>
      <c r="IC6" s="249">
        <f>データ!IG65</f>
        <v>65.164764044038108</v>
      </c>
      <c r="ID6" s="249">
        <f>データ!IH65</f>
        <v>95.828883089268714</v>
      </c>
      <c r="IE6" s="249">
        <f>データ!II65</f>
        <v>100.45926024170583</v>
      </c>
      <c r="IF6" s="249">
        <f>データ!IJ65</f>
        <v>93.246202058126642</v>
      </c>
      <c r="IG6" s="249">
        <f>データ!IK65</f>
        <v>119.03313023597603</v>
      </c>
      <c r="IH6" s="249">
        <f>データ!IL65</f>
        <v>87.21602128267638</v>
      </c>
      <c r="II6" s="249">
        <f>データ!IM65</f>
        <v>94.280723327797347</v>
      </c>
      <c r="IJ6" s="249">
        <f>データ!IN65</f>
        <v>224.567310453343</v>
      </c>
      <c r="IK6" s="249">
        <f>データ!IO65</f>
        <v>111.58178013937146</v>
      </c>
      <c r="IL6" s="249">
        <f>データ!IP65</f>
        <v>91.522516313244509</v>
      </c>
      <c r="IM6" s="249">
        <f>データ!IQ65</f>
        <v>110.91596721206953</v>
      </c>
      <c r="IN6" s="249">
        <f>データ!IR65</f>
        <v>135.58040240055956</v>
      </c>
      <c r="IO6" s="249">
        <f>データ!IS65</f>
        <v>77.06799114547394</v>
      </c>
      <c r="IP6" s="249">
        <f>データ!IT65</f>
        <v>109.44713917300415</v>
      </c>
      <c r="IQ6" s="249">
        <f>データ!IU65</f>
        <v>109.3451424417179</v>
      </c>
      <c r="IR6" s="249">
        <f>データ!IV65</f>
        <v>77.959411359927444</v>
      </c>
      <c r="IS6" s="249">
        <f>データ!IW65</f>
        <v>95.035406594860376</v>
      </c>
      <c r="IT6" s="249">
        <f>データ!IX65</f>
        <v>142.94979532880018</v>
      </c>
      <c r="IU6" s="249">
        <f>データ!IY65</f>
        <v>112.11016874198864</v>
      </c>
      <c r="IV6" s="249">
        <f>データ!IZ65</f>
        <v>209.03470106074639</v>
      </c>
      <c r="IW6" s="249">
        <f>データ!JA65</f>
        <v>80.421032675577806</v>
      </c>
      <c r="IX6" s="249">
        <f>データ!JB65</f>
        <v>73.230560703969573</v>
      </c>
      <c r="IY6" s="249">
        <f>データ!JC65</f>
        <v>179.10667340329945</v>
      </c>
      <c r="IZ6" s="249">
        <f>データ!JD65</f>
        <v>132.13590113013126</v>
      </c>
      <c r="JA6" s="249">
        <f>データ!JE65</f>
        <v>127.89073440471479</v>
      </c>
      <c r="JB6" s="249">
        <f>データ!JF65</f>
        <v>132.34841136503249</v>
      </c>
      <c r="JC6" s="249">
        <f>データ!JG65</f>
        <v>149.65265945143486</v>
      </c>
      <c r="JD6" s="249">
        <f>データ!JH65</f>
        <v>114.56019266146109</v>
      </c>
      <c r="JE6" s="249">
        <f>データ!JI65</f>
        <v>72.942176589758461</v>
      </c>
      <c r="JF6" s="249">
        <f>データ!JJ65</f>
        <v>133.18131146206079</v>
      </c>
      <c r="JG6" s="249">
        <f>データ!JK65</f>
        <v>0</v>
      </c>
      <c r="JH6" s="249">
        <f>データ!JL65</f>
        <v>0</v>
      </c>
      <c r="JI6" s="249">
        <f>データ!JM65</f>
        <v>0</v>
      </c>
      <c r="JJ6" s="249">
        <f>データ!JN65</f>
        <v>0</v>
      </c>
      <c r="JK6" s="249">
        <f>データ!JO65</f>
        <v>0</v>
      </c>
      <c r="JL6" s="249">
        <f>データ!JP65</f>
        <v>0</v>
      </c>
      <c r="JM6" s="249">
        <f>データ!JQ65</f>
        <v>0</v>
      </c>
      <c r="JN6" s="249">
        <f>データ!JR65</f>
        <v>0</v>
      </c>
      <c r="JO6" s="249">
        <f>データ!JS65</f>
        <v>0</v>
      </c>
      <c r="JP6" s="249">
        <f>データ!JT65</f>
        <v>0</v>
      </c>
      <c r="JQ6" s="249">
        <f>データ!JU65</f>
        <v>0</v>
      </c>
      <c r="JR6" s="249">
        <f>データ!JV65</f>
        <v>0</v>
      </c>
      <c r="JS6" s="249">
        <f>データ!JW65</f>
        <v>0</v>
      </c>
      <c r="JT6" s="249">
        <f>データ!JX65</f>
        <v>0</v>
      </c>
      <c r="JU6" s="249">
        <f>データ!JY65</f>
        <v>0</v>
      </c>
      <c r="JV6" s="249">
        <f>データ!JZ65</f>
        <v>0</v>
      </c>
      <c r="JW6" s="249">
        <f>データ!KA65</f>
        <v>0</v>
      </c>
      <c r="JX6" s="249">
        <f>データ!KB65</f>
        <v>0</v>
      </c>
      <c r="JY6" s="249">
        <f>データ!KC65</f>
        <v>0</v>
      </c>
      <c r="JZ6" s="249">
        <f>データ!KD65</f>
        <v>0</v>
      </c>
      <c r="KA6" s="249">
        <f>データ!KE65</f>
        <v>0</v>
      </c>
      <c r="KB6" s="249">
        <f>データ!KF65</f>
        <v>0</v>
      </c>
      <c r="KC6" s="249">
        <f>データ!KG65</f>
        <v>0</v>
      </c>
      <c r="KD6" s="249">
        <f>データ!KH65</f>
        <v>0</v>
      </c>
      <c r="KE6" s="249">
        <f>データ!KI65</f>
        <v>0</v>
      </c>
      <c r="KF6" s="249">
        <f>データ!KJ65</f>
        <v>0</v>
      </c>
      <c r="KG6" s="249">
        <f>データ!KK65</f>
        <v>0</v>
      </c>
      <c r="KH6" s="249">
        <f>データ!KL65</f>
        <v>0</v>
      </c>
      <c r="KI6" s="249">
        <f>データ!KM65</f>
        <v>0</v>
      </c>
      <c r="KJ6" s="249">
        <f>データ!KN65</f>
        <v>0</v>
      </c>
      <c r="KK6" s="249">
        <f>データ!KO65</f>
        <v>0</v>
      </c>
      <c r="KL6" s="249">
        <f>データ!KP65</f>
        <v>0</v>
      </c>
      <c r="KM6" s="249">
        <f>データ!KQ65</f>
        <v>0</v>
      </c>
      <c r="KN6" s="249">
        <f>データ!KR65</f>
        <v>0</v>
      </c>
      <c r="KO6" s="249">
        <f>データ!KS65</f>
        <v>0</v>
      </c>
      <c r="KP6" s="249">
        <f>データ!KT65</f>
        <v>0</v>
      </c>
      <c r="KQ6" s="249">
        <f>データ!KU65</f>
        <v>0</v>
      </c>
      <c r="KR6" s="249">
        <f>データ!KV65</f>
        <v>0</v>
      </c>
      <c r="KS6" s="249">
        <f>データ!KW65</f>
        <v>0</v>
      </c>
      <c r="KT6" s="249">
        <f>データ!KX65</f>
        <v>0</v>
      </c>
      <c r="KU6" s="249">
        <f>データ!KY65</f>
        <v>0</v>
      </c>
      <c r="KV6" s="249">
        <f>データ!KZ65</f>
        <v>0</v>
      </c>
      <c r="KW6" s="249">
        <f>データ!LA65</f>
        <v>0</v>
      </c>
      <c r="KX6" s="249">
        <f>データ!LB65</f>
        <v>0</v>
      </c>
      <c r="KY6" s="249">
        <f>データ!LC65</f>
        <v>0</v>
      </c>
      <c r="KZ6" s="249">
        <f>データ!LD65</f>
        <v>0</v>
      </c>
      <c r="LA6" s="249">
        <f>データ!LE65</f>
        <v>0</v>
      </c>
      <c r="LB6" s="249">
        <f>データ!LF65</f>
        <v>0</v>
      </c>
      <c r="LC6" s="249">
        <f>データ!LG65</f>
        <v>0</v>
      </c>
      <c r="LD6" s="249">
        <f>データ!LH65</f>
        <v>0</v>
      </c>
      <c r="LE6" s="249">
        <f>データ!LI65</f>
        <v>0</v>
      </c>
      <c r="LF6" s="249">
        <f>データ!LJ65</f>
        <v>0</v>
      </c>
      <c r="LG6" s="249">
        <f>データ!LK65</f>
        <v>0</v>
      </c>
      <c r="LH6" s="249">
        <f>データ!LL65</f>
        <v>0</v>
      </c>
      <c r="LI6" s="249">
        <f>データ!LM65</f>
        <v>0</v>
      </c>
      <c r="LJ6" s="249">
        <f>データ!LN65</f>
        <v>0</v>
      </c>
      <c r="LK6" s="249">
        <f>データ!LO65</f>
        <v>0</v>
      </c>
      <c r="LL6" s="249">
        <f>データ!LP65</f>
        <v>0</v>
      </c>
      <c r="LM6" s="249">
        <f>データ!LQ65</f>
        <v>0</v>
      </c>
      <c r="LN6" s="249">
        <f>データ!LR65</f>
        <v>0</v>
      </c>
      <c r="LO6" s="249">
        <f>データ!LS65</f>
        <v>0</v>
      </c>
      <c r="LP6" s="249">
        <f>データ!LT65</f>
        <v>0</v>
      </c>
      <c r="LQ6" s="249">
        <f>データ!LU65</f>
        <v>0</v>
      </c>
      <c r="LR6" s="249">
        <f>データ!LV65</f>
        <v>0</v>
      </c>
      <c r="LS6" s="249">
        <f>データ!LW65</f>
        <v>0</v>
      </c>
      <c r="LT6" s="249">
        <f>データ!LX65</f>
        <v>0</v>
      </c>
      <c r="LU6" s="249">
        <f>データ!LY65</f>
        <v>0</v>
      </c>
      <c r="LV6" s="249">
        <f>データ!LZ65</f>
        <v>0</v>
      </c>
      <c r="LW6" s="249">
        <f>データ!MA65</f>
        <v>0</v>
      </c>
      <c r="LX6" s="249">
        <f>データ!MB65</f>
        <v>0</v>
      </c>
      <c r="LY6" s="249">
        <f>データ!MC65</f>
        <v>0</v>
      </c>
      <c r="LZ6" s="249">
        <f>データ!MD65</f>
        <v>0</v>
      </c>
      <c r="MA6" s="249">
        <f>データ!ME65</f>
        <v>0</v>
      </c>
      <c r="MB6" s="249">
        <f>データ!MF65</f>
        <v>0</v>
      </c>
      <c r="MC6" s="249">
        <f>データ!MG65</f>
        <v>0</v>
      </c>
      <c r="MD6" s="249">
        <f>データ!MH65</f>
        <v>0</v>
      </c>
      <c r="ME6" s="249">
        <f>データ!MI65</f>
        <v>0</v>
      </c>
      <c r="MF6" s="249">
        <f>データ!MJ65</f>
        <v>0</v>
      </c>
      <c r="MG6" s="249">
        <f>データ!MK65</f>
        <v>0</v>
      </c>
      <c r="MH6" s="249">
        <f>データ!ML65</f>
        <v>0</v>
      </c>
      <c r="MI6" s="249">
        <f>データ!MM65</f>
        <v>0</v>
      </c>
      <c r="MJ6" s="249">
        <f>データ!MN65</f>
        <v>0</v>
      </c>
      <c r="MK6" s="249">
        <f>データ!MO65</f>
        <v>0</v>
      </c>
      <c r="ML6" s="249">
        <f>データ!MP65</f>
        <v>0</v>
      </c>
      <c r="MM6" s="249">
        <f>データ!MQ65</f>
        <v>0</v>
      </c>
      <c r="MN6" s="249">
        <f>データ!MR65</f>
        <v>0</v>
      </c>
      <c r="MO6" s="249">
        <f>データ!MS65</f>
        <v>0</v>
      </c>
      <c r="MP6" s="249">
        <f>データ!MT65</f>
        <v>0</v>
      </c>
      <c r="MQ6" s="249">
        <f>データ!MU65</f>
        <v>0</v>
      </c>
      <c r="MR6" s="249">
        <f>データ!MV65</f>
        <v>0</v>
      </c>
      <c r="MS6" s="249">
        <f>データ!MW65</f>
        <v>0</v>
      </c>
      <c r="MT6" s="249">
        <f>データ!MX65</f>
        <v>0</v>
      </c>
      <c r="MU6" s="249">
        <f>データ!MY65</f>
        <v>0</v>
      </c>
      <c r="MV6" s="249">
        <f>データ!MZ65</f>
        <v>0</v>
      </c>
      <c r="MW6" s="249">
        <f>データ!NA65</f>
        <v>0</v>
      </c>
      <c r="MX6" s="249">
        <f>データ!NB65</f>
        <v>0</v>
      </c>
      <c r="MY6" s="249">
        <f>データ!NC65</f>
        <v>0</v>
      </c>
      <c r="MZ6" s="249">
        <f>データ!ND65</f>
        <v>0</v>
      </c>
      <c r="NA6" s="249">
        <f>データ!NE65</f>
        <v>0</v>
      </c>
      <c r="NB6" s="249">
        <f>データ!NF65</f>
        <v>0</v>
      </c>
      <c r="NC6" s="249">
        <f>データ!NG65</f>
        <v>0</v>
      </c>
      <c r="ND6" s="249">
        <f>データ!NH65</f>
        <v>0</v>
      </c>
      <c r="NE6" s="249">
        <f>データ!NI65</f>
        <v>0</v>
      </c>
      <c r="NF6" s="249">
        <f>データ!NJ65</f>
        <v>0</v>
      </c>
      <c r="NG6" s="249">
        <f>データ!NK65</f>
        <v>0</v>
      </c>
      <c r="NH6" s="249">
        <f>データ!NL65</f>
        <v>0</v>
      </c>
      <c r="NI6" s="249">
        <f>データ!NM65</f>
        <v>0</v>
      </c>
      <c r="NJ6" s="249">
        <f>データ!NN65</f>
        <v>0</v>
      </c>
      <c r="NK6" s="249">
        <f>データ!NO65</f>
        <v>0</v>
      </c>
      <c r="NL6" s="249">
        <f>データ!NP65</f>
        <v>0</v>
      </c>
      <c r="NM6" s="249">
        <f>データ!NQ65</f>
        <v>0</v>
      </c>
      <c r="NN6" s="249">
        <f>データ!NR65</f>
        <v>0</v>
      </c>
      <c r="NO6" s="249">
        <f>データ!NS65</f>
        <v>0</v>
      </c>
      <c r="NP6" s="249">
        <f>データ!NT65</f>
        <v>0</v>
      </c>
      <c r="NQ6" s="249">
        <f>データ!NU65</f>
        <v>0</v>
      </c>
      <c r="NR6" s="249">
        <f>データ!NV65</f>
        <v>0</v>
      </c>
      <c r="NS6" s="249">
        <f>データ!NW65</f>
        <v>0</v>
      </c>
      <c r="NT6" s="249">
        <f>データ!NX65</f>
        <v>0</v>
      </c>
      <c r="NU6" s="249">
        <f>データ!NY65</f>
        <v>0</v>
      </c>
      <c r="NV6" s="249">
        <f>データ!NZ65</f>
        <v>0</v>
      </c>
      <c r="NW6" s="249">
        <f>データ!OA65</f>
        <v>0</v>
      </c>
      <c r="NX6" s="249">
        <f>データ!OB65</f>
        <v>0</v>
      </c>
      <c r="NY6" s="249">
        <f>データ!OC65</f>
        <v>0</v>
      </c>
      <c r="NZ6" s="249">
        <f>データ!OD65</f>
        <v>0</v>
      </c>
      <c r="OA6" s="249">
        <f>データ!OE65</f>
        <v>0</v>
      </c>
      <c r="OB6" s="249">
        <f>データ!OF65</f>
        <v>0</v>
      </c>
      <c r="OC6" s="249">
        <f>データ!OG65</f>
        <v>0</v>
      </c>
      <c r="OD6" s="249">
        <f>データ!OH65</f>
        <v>0</v>
      </c>
      <c r="OE6" s="249">
        <f>データ!OI65</f>
        <v>0</v>
      </c>
      <c r="OF6" s="249">
        <f>データ!OJ65</f>
        <v>0</v>
      </c>
      <c r="OG6" s="249">
        <f>データ!OK65</f>
        <v>0</v>
      </c>
      <c r="OH6" s="249">
        <f>データ!OL65</f>
        <v>0</v>
      </c>
      <c r="OI6" s="249">
        <f>データ!OM65</f>
        <v>0</v>
      </c>
      <c r="OJ6" s="249">
        <f>データ!ON65</f>
        <v>0</v>
      </c>
      <c r="OK6" s="249">
        <f>データ!OO65</f>
        <v>0</v>
      </c>
      <c r="OL6" s="249">
        <f>データ!OP65</f>
        <v>0</v>
      </c>
      <c r="OM6" s="249">
        <f>データ!OQ65</f>
        <v>0</v>
      </c>
      <c r="ON6" s="249">
        <f>データ!OR65</f>
        <v>0</v>
      </c>
      <c r="OO6" s="249">
        <f>データ!OS65</f>
        <v>0</v>
      </c>
      <c r="OP6" s="249">
        <f>データ!OT65</f>
        <v>0</v>
      </c>
      <c r="OQ6" s="249">
        <f>データ!OU65</f>
        <v>0</v>
      </c>
      <c r="OR6" s="249">
        <f>データ!OV65</f>
        <v>0</v>
      </c>
      <c r="OS6" s="249">
        <f>データ!OW65</f>
        <v>0</v>
      </c>
      <c r="OT6" s="249">
        <f>データ!OX65</f>
        <v>0</v>
      </c>
      <c r="OU6" s="249">
        <f>データ!OY65</f>
        <v>0</v>
      </c>
      <c r="OV6" s="249">
        <f>データ!OZ65</f>
        <v>0</v>
      </c>
      <c r="OW6" s="249">
        <f>データ!PA65</f>
        <v>0</v>
      </c>
      <c r="OX6" s="249">
        <f>データ!PB65</f>
        <v>0</v>
      </c>
      <c r="OY6" s="249">
        <f>データ!PC65</f>
        <v>0</v>
      </c>
      <c r="OZ6" s="249">
        <f>データ!PD65</f>
        <v>0</v>
      </c>
      <c r="PA6" s="249">
        <f>データ!PE65</f>
        <v>0</v>
      </c>
      <c r="PB6" s="249">
        <f>データ!PF65</f>
        <v>0</v>
      </c>
      <c r="PC6" s="249">
        <f>データ!PG65</f>
        <v>0</v>
      </c>
      <c r="PD6" s="249">
        <f>データ!PH65</f>
        <v>0</v>
      </c>
      <c r="PE6" s="249">
        <f>データ!PI65</f>
        <v>0</v>
      </c>
    </row>
    <row r="7" spans="1:421" ht="21.75" customHeight="1">
      <c r="A7" s="249" t="str">
        <f>データ!D66</f>
        <v>国内船</v>
      </c>
      <c r="B7" s="249">
        <f>データ!F66</f>
        <v>18.403684356998482</v>
      </c>
      <c r="C7" s="249">
        <f>データ!G66</f>
        <v>9.0998726799779259</v>
      </c>
      <c r="D7" s="249">
        <f>データ!H66</f>
        <v>58.504195119719867</v>
      </c>
      <c r="E7" s="249">
        <f>データ!I66</f>
        <v>16.1486895068651</v>
      </c>
      <c r="F7" s="249">
        <f>データ!J66</f>
        <v>47.021276885908989</v>
      </c>
      <c r="G7" s="249">
        <f>データ!K66</f>
        <v>108.40792468764393</v>
      </c>
      <c r="H7" s="249">
        <f>データ!L66</f>
        <v>43.853809574434131</v>
      </c>
      <c r="I7" s="249">
        <f>データ!M66</f>
        <v>21.681804892716734</v>
      </c>
      <c r="J7" s="249">
        <f>データ!N66</f>
        <v>20.8829959638223</v>
      </c>
      <c r="K7" s="249">
        <f>データ!O66</f>
        <v>18.761689576642691</v>
      </c>
      <c r="L7" s="249">
        <f>データ!P66</f>
        <v>21.933762434459016</v>
      </c>
      <c r="M7" s="249">
        <f>データ!Q66</f>
        <v>26.369417791004064</v>
      </c>
      <c r="N7" s="249">
        <f>データ!R66</f>
        <v>44.723158057032983</v>
      </c>
      <c r="O7" s="249">
        <f>データ!S66</f>
        <v>11.362734869256972</v>
      </c>
      <c r="P7" s="249">
        <f>データ!T66</f>
        <v>146.87912302590377</v>
      </c>
      <c r="Q7" s="249">
        <f>データ!U66</f>
        <v>10.178568955282048</v>
      </c>
      <c r="R7" s="249">
        <f>データ!V66</f>
        <v>8.721883818343489</v>
      </c>
      <c r="S7" s="249">
        <f>データ!W66</f>
        <v>15.640465403657618</v>
      </c>
      <c r="T7" s="249">
        <f>データ!X66</f>
        <v>213.14258272257507</v>
      </c>
      <c r="U7" s="249">
        <f>データ!Y66</f>
        <v>20.041126865710766</v>
      </c>
      <c r="V7" s="249">
        <f>データ!Z66</f>
        <v>26.182448374246519</v>
      </c>
      <c r="W7" s="249">
        <f>データ!AA66</f>
        <v>21.801672963144583</v>
      </c>
      <c r="X7" s="249">
        <f>データ!AB66</f>
        <v>26.751017521082261</v>
      </c>
      <c r="Y7" s="249">
        <f>データ!AC66</f>
        <v>34.577124452759818</v>
      </c>
      <c r="Z7" s="249">
        <f>データ!AD66</f>
        <v>42.912656608125097</v>
      </c>
      <c r="AA7" s="249">
        <f>データ!AE66</f>
        <v>33.48843260295908</v>
      </c>
      <c r="AB7" s="249">
        <f>データ!AF66</f>
        <v>36.254117606785961</v>
      </c>
      <c r="AC7" s="249">
        <f>データ!AG66</f>
        <v>39.389327326362988</v>
      </c>
      <c r="AD7" s="249">
        <f>データ!AH66</f>
        <v>15.836961207224176</v>
      </c>
      <c r="AE7" s="249">
        <f>データ!AI66</f>
        <v>32.768221995491267</v>
      </c>
      <c r="AF7" s="249">
        <f>データ!AJ66</f>
        <v>47.675482169485335</v>
      </c>
      <c r="AG7" s="249">
        <f>データ!AK66</f>
        <v>57.144245223459777</v>
      </c>
      <c r="AH7" s="249">
        <f>データ!AL66</f>
        <v>59.147834296571489</v>
      </c>
      <c r="AI7" s="249">
        <f>データ!AM66</f>
        <v>14.083137630978278</v>
      </c>
      <c r="AJ7" s="249">
        <f>データ!AN66</f>
        <v>37.189966875474376</v>
      </c>
      <c r="AK7" s="249">
        <f>データ!AO66</f>
        <v>20.147681266315299</v>
      </c>
      <c r="AL7" s="249">
        <f>データ!AP66</f>
        <v>16.561856184564974</v>
      </c>
      <c r="AM7" s="249">
        <f>データ!AQ66</f>
        <v>31.648432385756458</v>
      </c>
      <c r="AN7" s="249">
        <f>データ!AR66</f>
        <v>43.195370341164882</v>
      </c>
      <c r="AO7" s="249">
        <f>データ!AS66</f>
        <v>11.063727186202239</v>
      </c>
      <c r="AP7" s="249">
        <f>データ!AT66</f>
        <v>32.067683489389118</v>
      </c>
      <c r="AQ7" s="249">
        <f>データ!AU66</f>
        <v>72.945987326101999</v>
      </c>
      <c r="AR7" s="249">
        <f>データ!AV66</f>
        <v>18.305076119071128</v>
      </c>
      <c r="AS7" s="249">
        <f>データ!AW66</f>
        <v>18.827282015369061</v>
      </c>
      <c r="AT7" s="249">
        <f>データ!AX66</f>
        <v>47.000512515606587</v>
      </c>
      <c r="AU7" s="249">
        <f>データ!AY66</f>
        <v>80.558891619032963</v>
      </c>
      <c r="AV7" s="249">
        <f>データ!AZ66</f>
        <v>88.705682704932329</v>
      </c>
      <c r="AW7" s="249">
        <f>データ!BA66</f>
        <v>53.137476208899926</v>
      </c>
      <c r="AX7" s="249">
        <f>データ!BB66</f>
        <v>35.537720556842963</v>
      </c>
      <c r="AY7" s="249">
        <f>データ!BC66</f>
        <v>50.403181738124182</v>
      </c>
      <c r="AZ7" s="249">
        <f>データ!BD66</f>
        <v>64.2420039564158</v>
      </c>
      <c r="BA7" s="249">
        <f>データ!BE66</f>
        <v>48.965267862191098</v>
      </c>
      <c r="BB7" s="249">
        <f>データ!BF66</f>
        <v>50.866592786913692</v>
      </c>
      <c r="BC7" s="249">
        <f>データ!BG66</f>
        <v>136.0843604967439</v>
      </c>
      <c r="BD7" s="249">
        <f>データ!BH66</f>
        <v>35.206207550791355</v>
      </c>
      <c r="BE7" s="249">
        <f>データ!BI66</f>
        <v>0</v>
      </c>
      <c r="BF7" s="249">
        <f>データ!BJ66</f>
        <v>0</v>
      </c>
      <c r="BG7" s="249">
        <f>データ!BK66</f>
        <v>0</v>
      </c>
      <c r="BH7" s="249">
        <f>データ!BL66</f>
        <v>0</v>
      </c>
      <c r="BI7" s="249">
        <f>データ!BM66</f>
        <v>0</v>
      </c>
      <c r="BJ7" s="249">
        <f>データ!BN66</f>
        <v>0</v>
      </c>
      <c r="BK7" s="249">
        <f>データ!BO66</f>
        <v>0</v>
      </c>
      <c r="BL7" s="249">
        <f>データ!BP66</f>
        <v>0</v>
      </c>
      <c r="BM7" s="249">
        <f>データ!BQ66</f>
        <v>0</v>
      </c>
      <c r="BN7" s="249">
        <f>データ!BR66</f>
        <v>0</v>
      </c>
      <c r="BO7" s="249">
        <f>データ!BS66</f>
        <v>0</v>
      </c>
      <c r="BP7" s="249">
        <f>データ!BT66</f>
        <v>0</v>
      </c>
      <c r="BQ7" s="249">
        <f>データ!BU66</f>
        <v>0</v>
      </c>
      <c r="BR7" s="249">
        <f>データ!BV66</f>
        <v>0</v>
      </c>
      <c r="BS7" s="249">
        <f>データ!BW66</f>
        <v>0</v>
      </c>
      <c r="BT7" s="249">
        <f>データ!BX66</f>
        <v>0</v>
      </c>
      <c r="BU7" s="249">
        <f>データ!BY66</f>
        <v>0</v>
      </c>
      <c r="BV7" s="249">
        <f>データ!BZ66</f>
        <v>0</v>
      </c>
      <c r="BW7" s="249">
        <f>データ!CA66</f>
        <v>0</v>
      </c>
      <c r="BX7" s="249">
        <f>データ!CB66</f>
        <v>0</v>
      </c>
      <c r="BY7" s="249">
        <f>データ!CC66</f>
        <v>0</v>
      </c>
      <c r="BZ7" s="249">
        <f>データ!CD66</f>
        <v>0</v>
      </c>
      <c r="CA7" s="249">
        <f>データ!CE66</f>
        <v>0</v>
      </c>
      <c r="CB7" s="249">
        <f>データ!CF66</f>
        <v>0</v>
      </c>
      <c r="CC7" s="249">
        <f>データ!CG66</f>
        <v>0</v>
      </c>
      <c r="CD7" s="249">
        <f>データ!CH66</f>
        <v>0</v>
      </c>
      <c r="CE7" s="249">
        <f>データ!CI66</f>
        <v>0</v>
      </c>
      <c r="CF7" s="249">
        <f>データ!CJ66</f>
        <v>0</v>
      </c>
      <c r="CG7" s="249">
        <f>データ!CK66</f>
        <v>0</v>
      </c>
      <c r="CH7" s="249">
        <f>データ!CL66</f>
        <v>0</v>
      </c>
      <c r="CI7" s="249">
        <f>データ!CM66</f>
        <v>0</v>
      </c>
      <c r="CJ7" s="249">
        <f>データ!CN66</f>
        <v>0</v>
      </c>
      <c r="CK7" s="249">
        <f>データ!CO66</f>
        <v>0</v>
      </c>
      <c r="CL7" s="249">
        <f>データ!CP66</f>
        <v>0</v>
      </c>
      <c r="CM7" s="249">
        <f>データ!CQ66</f>
        <v>0</v>
      </c>
      <c r="CN7" s="249">
        <f>データ!CR66</f>
        <v>0</v>
      </c>
      <c r="CO7" s="249">
        <f>データ!CS66</f>
        <v>0</v>
      </c>
      <c r="CP7" s="249">
        <f>データ!CT66</f>
        <v>0</v>
      </c>
      <c r="CQ7" s="249">
        <f>データ!CU66</f>
        <v>0</v>
      </c>
      <c r="CR7" s="249">
        <f>データ!CV66</f>
        <v>0</v>
      </c>
      <c r="CS7" s="249">
        <f>データ!CW66</f>
        <v>0</v>
      </c>
      <c r="CT7" s="249">
        <f>データ!CX66</f>
        <v>153.5835223085796</v>
      </c>
      <c r="CU7" s="249">
        <f>データ!CY66</f>
        <v>39.039748717588061</v>
      </c>
      <c r="CV7" s="249">
        <f>データ!CZ66</f>
        <v>114.01377167207644</v>
      </c>
      <c r="CW7" s="249">
        <f>データ!DA66</f>
        <v>110.02997784020296</v>
      </c>
      <c r="CX7" s="249">
        <f>データ!DB66</f>
        <v>106.18238356378728</v>
      </c>
      <c r="CY7" s="249">
        <f>データ!DC66</f>
        <v>186.06812597716939</v>
      </c>
      <c r="CZ7" s="249">
        <f>データ!DD66</f>
        <v>48.28735170963423</v>
      </c>
      <c r="DA7" s="249">
        <f>データ!DE66</f>
        <v>57.188938165829725</v>
      </c>
      <c r="DB7" s="249">
        <f>データ!DF66</f>
        <v>67.742189147924009</v>
      </c>
      <c r="DC7" s="249">
        <f>データ!DG66</f>
        <v>72.21627285283418</v>
      </c>
      <c r="DD7" s="249">
        <f>データ!DH66</f>
        <v>43.938740052892591</v>
      </c>
      <c r="DE7" s="249">
        <f>データ!DI66</f>
        <v>17.573255931461361</v>
      </c>
      <c r="DF7" s="249">
        <f>データ!DJ66</f>
        <v>91.017659461349268</v>
      </c>
      <c r="DG7" s="249">
        <f>データ!DK66</f>
        <v>64.522709566152656</v>
      </c>
      <c r="DH7" s="249">
        <f>データ!DL66</f>
        <v>128.09181580151815</v>
      </c>
      <c r="DI7" s="249">
        <f>データ!DM66</f>
        <v>35.640904313099782</v>
      </c>
      <c r="DJ7" s="249">
        <f>データ!DN66</f>
        <v>68.452993480630823</v>
      </c>
      <c r="DK7" s="249">
        <f>データ!DO66</f>
        <v>97.04389110686769</v>
      </c>
      <c r="DL7" s="249">
        <f>データ!DP66</f>
        <v>52.529716752894394</v>
      </c>
      <c r="DM7" s="249">
        <f>データ!DQ66</f>
        <v>25.246576584549107</v>
      </c>
      <c r="DN7" s="249">
        <f>データ!DR66</f>
        <v>201.34093966232575</v>
      </c>
      <c r="DO7" s="249">
        <f>データ!DS66</f>
        <v>45.50873964663861</v>
      </c>
      <c r="DP7" s="249">
        <f>データ!DT66</f>
        <v>28.886196849808805</v>
      </c>
      <c r="DQ7" s="249">
        <f>データ!DU66</f>
        <v>92.374171150234645</v>
      </c>
      <c r="DR7" s="249">
        <f>データ!DV66</f>
        <v>48.457141350022638</v>
      </c>
      <c r="DS7" s="249">
        <f>データ!DW66</f>
        <v>52.253905709114569</v>
      </c>
      <c r="DT7" s="249">
        <f>データ!DX66</f>
        <v>210.45866024193995</v>
      </c>
      <c r="DU7" s="249">
        <f>データ!DY66</f>
        <v>65.832662822422179</v>
      </c>
      <c r="DV7" s="249">
        <f>データ!DZ66</f>
        <v>88.208103531981109</v>
      </c>
      <c r="DW7" s="249">
        <f>データ!EA66</f>
        <v>110.3332307334551</v>
      </c>
      <c r="DX7" s="249">
        <f>データ!EB66</f>
        <v>107.81276948967806</v>
      </c>
      <c r="DY7" s="249">
        <f>データ!EC66</f>
        <v>44.482877658459671</v>
      </c>
      <c r="DZ7" s="249">
        <f>データ!ED66</f>
        <v>74.249082935129579</v>
      </c>
      <c r="EA7" s="249">
        <f>データ!EE66</f>
        <v>59.31569088368699</v>
      </c>
      <c r="EB7" s="249">
        <f>データ!EF66</f>
        <v>109.01315053013643</v>
      </c>
      <c r="EC7" s="249">
        <f>データ!EG66</f>
        <v>47.803476570662404</v>
      </c>
      <c r="ED7" s="249">
        <f>データ!EH66</f>
        <v>62.974472774108236</v>
      </c>
      <c r="EE7" s="249">
        <f>データ!EI66</f>
        <v>75.28674968552852</v>
      </c>
      <c r="EF7" s="249">
        <f>データ!EJ66</f>
        <v>103.50685015900648</v>
      </c>
      <c r="EG7" s="249">
        <f>データ!EK66</f>
        <v>78.535619184051086</v>
      </c>
      <c r="EH7" s="249">
        <f>データ!EL66</f>
        <v>43.693343631773693</v>
      </c>
      <c r="EI7" s="249">
        <f>データ!EM66</f>
        <v>40.767155150271371</v>
      </c>
      <c r="EJ7" s="249">
        <f>データ!EN66</f>
        <v>20.712256687554195</v>
      </c>
      <c r="EK7" s="249">
        <f>データ!EO66</f>
        <v>67.944382766768769</v>
      </c>
      <c r="EL7" s="249">
        <f>データ!EP66</f>
        <v>86.122654344638576</v>
      </c>
      <c r="EM7" s="249">
        <f>データ!EQ66</f>
        <v>122.64704282698919</v>
      </c>
      <c r="EN7" s="249">
        <f>データ!ER66</f>
        <v>118.77384967033811</v>
      </c>
      <c r="EO7" s="249">
        <f>データ!ES66</f>
        <v>51.318833415236817</v>
      </c>
      <c r="EP7" s="249">
        <f>データ!ET66</f>
        <v>57.189159622418273</v>
      </c>
      <c r="EQ7" s="249">
        <f>データ!EU66</f>
        <v>73.652696588671446</v>
      </c>
      <c r="ER7" s="249">
        <f>データ!EV66</f>
        <v>149.42832858417384</v>
      </c>
      <c r="ES7" s="249">
        <f>データ!EW66</f>
        <v>25.727377605791784</v>
      </c>
      <c r="ET7" s="249">
        <f>データ!EX66</f>
        <v>53.360077615404499</v>
      </c>
      <c r="EU7" s="249">
        <f>データ!EY66</f>
        <v>36.455477948297542</v>
      </c>
      <c r="EV7" s="249">
        <f>データ!EZ66</f>
        <v>40.225449813676811</v>
      </c>
      <c r="EW7" s="249">
        <f>データ!FA66</f>
        <v>34.820388885026262</v>
      </c>
      <c r="EX7" s="249">
        <f>データ!FB66</f>
        <v>114.80525751954282</v>
      </c>
      <c r="EY7" s="249">
        <f>データ!FC66</f>
        <v>143.34034808546588</v>
      </c>
      <c r="EZ7" s="249">
        <f>データ!FD66</f>
        <v>61.682682711601053</v>
      </c>
      <c r="FA7" s="249">
        <f>データ!FE66</f>
        <v>38.525781757084374</v>
      </c>
      <c r="FB7" s="249">
        <f>データ!FF66</f>
        <v>22.848314335631926</v>
      </c>
      <c r="FC7" s="249">
        <f>データ!FG66</f>
        <v>150.86634755814896</v>
      </c>
      <c r="FD7" s="249">
        <f>データ!FH66</f>
        <v>108.13418933019405</v>
      </c>
      <c r="FE7" s="249">
        <f>データ!FI66</f>
        <v>70.063470834561414</v>
      </c>
      <c r="FF7" s="249">
        <f>データ!FJ66</f>
        <v>67.442134237950555</v>
      </c>
      <c r="FG7" s="249">
        <f>データ!FK66</f>
        <v>83.189277907762232</v>
      </c>
      <c r="FH7" s="249">
        <f>データ!FL66</f>
        <v>27.606177768008109</v>
      </c>
      <c r="FI7" s="249">
        <f>データ!FM66</f>
        <v>59.360706627186012</v>
      </c>
      <c r="FJ7" s="249">
        <f>データ!FN66</f>
        <v>82.726947867404959</v>
      </c>
      <c r="FK7" s="249">
        <f>データ!FO66</f>
        <v>78.135927576739064</v>
      </c>
      <c r="FL7" s="249">
        <f>データ!FP66</f>
        <v>74.479352745200273</v>
      </c>
      <c r="FM7" s="249">
        <f>データ!FQ66</f>
        <v>115.94770701783794</v>
      </c>
      <c r="FN7" s="249">
        <f>データ!FR66</f>
        <v>80.213479396923915</v>
      </c>
      <c r="FO7" s="249">
        <f>データ!FS66</f>
        <v>102.66147153699168</v>
      </c>
      <c r="FP7" s="249">
        <f>データ!FT66</f>
        <v>274.74335652442574</v>
      </c>
      <c r="FQ7" s="249">
        <f>データ!FU66</f>
        <v>204.59362271837313</v>
      </c>
      <c r="FR7" s="249">
        <f>データ!FV66</f>
        <v>31.645204374465774</v>
      </c>
      <c r="FS7" s="249">
        <f>データ!FW66</f>
        <v>213.12876233004911</v>
      </c>
      <c r="FT7" s="249">
        <f>データ!FX66</f>
        <v>112.34089235569517</v>
      </c>
      <c r="FU7" s="249">
        <f>データ!FY66</f>
        <v>100.0290921389655</v>
      </c>
      <c r="FV7" s="249">
        <f>データ!FZ66</f>
        <v>45.546177070607527</v>
      </c>
      <c r="FW7" s="249">
        <f>データ!GA66</f>
        <v>149.54366993179175</v>
      </c>
      <c r="FX7" s="249">
        <f>データ!GB66</f>
        <v>34.953018860556803</v>
      </c>
      <c r="FY7" s="249">
        <f>データ!GC66</f>
        <v>64.050233811238741</v>
      </c>
      <c r="FZ7" s="249">
        <f>データ!GD66</f>
        <v>198.65121802187193</v>
      </c>
      <c r="GA7" s="249">
        <f>データ!GE66</f>
        <v>252.94478395352087</v>
      </c>
      <c r="GB7" s="249">
        <f>データ!GF66</f>
        <v>142.76361507286592</v>
      </c>
      <c r="GC7" s="249">
        <f>データ!GG66</f>
        <v>154.40694670031624</v>
      </c>
      <c r="GD7" s="249">
        <f>データ!GH66</f>
        <v>92.369693222944193</v>
      </c>
      <c r="GE7" s="249">
        <f>データ!GI66</f>
        <v>89.169713081469467</v>
      </c>
      <c r="GF7" s="249">
        <f>データ!GJ66</f>
        <v>137.3123673082481</v>
      </c>
      <c r="GG7" s="249">
        <f>データ!GK66</f>
        <v>63.233453117158511</v>
      </c>
      <c r="GH7" s="249">
        <f>データ!GL66</f>
        <v>91.798444076036887</v>
      </c>
      <c r="GI7" s="249">
        <f>データ!GM66</f>
        <v>53.340788371191927</v>
      </c>
      <c r="GJ7" s="249">
        <f>データ!GN66</f>
        <v>47.254879805312385</v>
      </c>
      <c r="GK7" s="249">
        <f>データ!GO66</f>
        <v>29.690148075759325</v>
      </c>
      <c r="GL7" s="249">
        <f>データ!GP66</f>
        <v>76.188573463112235</v>
      </c>
      <c r="GM7" s="249">
        <f>データ!GQ66</f>
        <v>179.67125857945658</v>
      </c>
      <c r="GN7" s="249">
        <f>データ!GR66</f>
        <v>328.65633241790022</v>
      </c>
      <c r="GO7" s="249">
        <f>データ!GS66</f>
        <v>52.678614403929394</v>
      </c>
      <c r="GP7" s="249">
        <f>データ!GT66</f>
        <v>37.762383361348427</v>
      </c>
      <c r="GQ7" s="249">
        <f>データ!GU66</f>
        <v>163.35252044059953</v>
      </c>
      <c r="GR7" s="249">
        <f>データ!GV66</f>
        <v>73.556790871824674</v>
      </c>
      <c r="GS7" s="249">
        <f>データ!GW66</f>
        <v>53.627585913864571</v>
      </c>
      <c r="GT7" s="249">
        <f>データ!GX66</f>
        <v>73.543390871466841</v>
      </c>
      <c r="GU7" s="249">
        <f>データ!GY66</f>
        <v>64.628644639009565</v>
      </c>
      <c r="GV7" s="249">
        <f>データ!GZ66</f>
        <v>52.608209976278999</v>
      </c>
      <c r="GW7" s="249">
        <f>データ!HA66</f>
        <v>43.725695061209038</v>
      </c>
      <c r="GX7" s="249">
        <f>データ!HB66</f>
        <v>68.550092810954865</v>
      </c>
      <c r="GY7" s="249">
        <f>データ!HC66</f>
        <v>96.050114049517518</v>
      </c>
      <c r="GZ7" s="249">
        <f>データ!HD66</f>
        <v>196.48833409856803</v>
      </c>
      <c r="HA7" s="249">
        <f>データ!HE66</f>
        <v>21.218393843927235</v>
      </c>
      <c r="HB7" s="249">
        <f>データ!HF66</f>
        <v>44.058251540677865</v>
      </c>
      <c r="HC7" s="249">
        <f>データ!HG66</f>
        <v>57.567039632509186</v>
      </c>
      <c r="HD7" s="249">
        <f>データ!HH66</f>
        <v>104.18286703980392</v>
      </c>
      <c r="HE7" s="249">
        <f>データ!HI66</f>
        <v>60.360575617471959</v>
      </c>
      <c r="HF7" s="249">
        <f>データ!HJ66</f>
        <v>112.79285897840876</v>
      </c>
      <c r="HG7" s="249">
        <f>データ!HK66</f>
        <v>55.651864287248664</v>
      </c>
      <c r="HH7" s="249">
        <f>データ!HL66</f>
        <v>130.34119916690784</v>
      </c>
      <c r="HI7" s="249">
        <f>データ!HM66</f>
        <v>154.96834665928546</v>
      </c>
      <c r="HJ7" s="249">
        <f>データ!HN66</f>
        <v>97.875404294338537</v>
      </c>
      <c r="HK7" s="249">
        <f>データ!HO66</f>
        <v>33.469511201893575</v>
      </c>
      <c r="HL7" s="249">
        <f>データ!HP66</f>
        <v>241.97282237201003</v>
      </c>
      <c r="HM7" s="249">
        <f>データ!HQ66</f>
        <v>138.22865708061587</v>
      </c>
      <c r="HN7" s="249">
        <f>データ!HR66</f>
        <v>24.484214155227381</v>
      </c>
      <c r="HO7" s="249">
        <f>データ!HS66</f>
        <v>128.43907099286409</v>
      </c>
      <c r="HP7" s="249">
        <f>データ!HT66</f>
        <v>91.385085969760468</v>
      </c>
      <c r="HQ7" s="249">
        <f>データ!HU66</f>
        <v>46.626524886572</v>
      </c>
      <c r="HR7" s="249">
        <f>データ!HV66</f>
        <v>154.85176665617232</v>
      </c>
      <c r="HS7" s="249">
        <f>データ!HW66</f>
        <v>67.435689475873701</v>
      </c>
      <c r="HT7" s="249">
        <f>データ!HX66</f>
        <v>42.915092630599119</v>
      </c>
      <c r="HU7" s="249">
        <f>データ!HY66</f>
        <v>198.99419422150697</v>
      </c>
      <c r="HV7" s="249">
        <f>データ!HZ66</f>
        <v>22.395154099441093</v>
      </c>
      <c r="HW7" s="249">
        <f>データ!IA66</f>
        <v>40.177780344616728</v>
      </c>
      <c r="HX7" s="249">
        <f>データ!IB66</f>
        <v>258.8124189001262</v>
      </c>
      <c r="HY7" s="249">
        <f>データ!IC66</f>
        <v>67.294580340452853</v>
      </c>
      <c r="HZ7" s="249">
        <f>データ!ID66</f>
        <v>68.300845297296149</v>
      </c>
      <c r="IA7" s="249">
        <f>データ!IE66</f>
        <v>23.846145174602945</v>
      </c>
      <c r="IB7" s="249">
        <f>データ!IF66</f>
        <v>66.16428843351882</v>
      </c>
      <c r="IC7" s="249">
        <f>データ!IG66</f>
        <v>24.699195953685347</v>
      </c>
      <c r="ID7" s="249">
        <f>データ!IH66</f>
        <v>49.351852242262353</v>
      </c>
      <c r="IE7" s="249">
        <f>データ!II66</f>
        <v>44.365325498457807</v>
      </c>
      <c r="IF7" s="249">
        <f>データ!IJ66</f>
        <v>54.858542977548396</v>
      </c>
      <c r="IG7" s="249">
        <f>データ!IK66</f>
        <v>29.994384386404665</v>
      </c>
      <c r="IH7" s="249">
        <f>データ!IL66</f>
        <v>75.541567395414404</v>
      </c>
      <c r="II7" s="249">
        <f>データ!IM66</f>
        <v>71.81682897662121</v>
      </c>
      <c r="IJ7" s="249">
        <f>データ!IN66</f>
        <v>365.888574980778</v>
      </c>
      <c r="IK7" s="249">
        <f>データ!IO66</f>
        <v>41.37735438225242</v>
      </c>
      <c r="IL7" s="249">
        <f>データ!IP66</f>
        <v>59.042653677516242</v>
      </c>
      <c r="IM7" s="249">
        <f>データ!IQ66</f>
        <v>60.26585600709943</v>
      </c>
      <c r="IN7" s="249">
        <f>データ!IR66</f>
        <v>83.829662798812663</v>
      </c>
      <c r="IO7" s="249">
        <f>データ!IS66</f>
        <v>7.3310013162153478</v>
      </c>
      <c r="IP7" s="249">
        <f>データ!IT66</f>
        <v>33.321352990654248</v>
      </c>
      <c r="IQ7" s="249">
        <f>データ!IU66</f>
        <v>118.72646546739207</v>
      </c>
      <c r="IR7" s="249">
        <f>データ!IV66</f>
        <v>8.1293335504191777</v>
      </c>
      <c r="IS7" s="249">
        <f>データ!IW66</f>
        <v>91.611898804948936</v>
      </c>
      <c r="IT7" s="249">
        <f>データ!IX66</f>
        <v>29.183098818521596</v>
      </c>
      <c r="IU7" s="249">
        <f>データ!IY66</f>
        <v>65.198872833508645</v>
      </c>
      <c r="IV7" s="249">
        <f>データ!IZ66</f>
        <v>256.61505906553754</v>
      </c>
      <c r="IW7" s="249">
        <f>データ!JA66</f>
        <v>71.005513380726129</v>
      </c>
      <c r="IX7" s="249">
        <f>データ!JB66</f>
        <v>54.241711308415454</v>
      </c>
      <c r="IY7" s="249">
        <f>データ!JC66</f>
        <v>145.20746735101173</v>
      </c>
      <c r="IZ7" s="249">
        <f>データ!JD66</f>
        <v>69.300530366008559</v>
      </c>
      <c r="JA7" s="249">
        <f>データ!JE66</f>
        <v>92.986997833266244</v>
      </c>
      <c r="JB7" s="249">
        <f>データ!JF66</f>
        <v>33.633550477982773</v>
      </c>
      <c r="JC7" s="249">
        <f>データ!JG66</f>
        <v>223.86944440958553</v>
      </c>
      <c r="JD7" s="249">
        <f>データ!JH66</f>
        <v>51.329133023354998</v>
      </c>
      <c r="JE7" s="249">
        <f>データ!JI66</f>
        <v>119.43264548624992</v>
      </c>
      <c r="JF7" s="249">
        <f>データ!JJ66</f>
        <v>22.456790347585624</v>
      </c>
      <c r="JG7" s="249">
        <f>データ!JK66</f>
        <v>0</v>
      </c>
      <c r="JH7" s="249">
        <f>データ!JL66</f>
        <v>0</v>
      </c>
      <c r="JI7" s="249">
        <f>データ!JM66</f>
        <v>0</v>
      </c>
      <c r="JJ7" s="249">
        <f>データ!JN66</f>
        <v>0</v>
      </c>
      <c r="JK7" s="249">
        <f>データ!JO66</f>
        <v>0</v>
      </c>
      <c r="JL7" s="249">
        <f>データ!JP66</f>
        <v>0</v>
      </c>
      <c r="JM7" s="249">
        <f>データ!JQ66</f>
        <v>0</v>
      </c>
      <c r="JN7" s="249">
        <f>データ!JR66</f>
        <v>0</v>
      </c>
      <c r="JO7" s="249">
        <f>データ!JS66</f>
        <v>0</v>
      </c>
      <c r="JP7" s="249">
        <f>データ!JT66</f>
        <v>0</v>
      </c>
      <c r="JQ7" s="249">
        <f>データ!JU66</f>
        <v>0</v>
      </c>
      <c r="JR7" s="249">
        <f>データ!JV66</f>
        <v>0</v>
      </c>
      <c r="JS7" s="249">
        <f>データ!JW66</f>
        <v>0</v>
      </c>
      <c r="JT7" s="249">
        <f>データ!JX66</f>
        <v>0</v>
      </c>
      <c r="JU7" s="249">
        <f>データ!JY66</f>
        <v>0</v>
      </c>
      <c r="JV7" s="249">
        <f>データ!JZ66</f>
        <v>0</v>
      </c>
      <c r="JW7" s="249">
        <f>データ!KA66</f>
        <v>0</v>
      </c>
      <c r="JX7" s="249">
        <f>データ!KB66</f>
        <v>0</v>
      </c>
      <c r="JY7" s="249">
        <f>データ!KC66</f>
        <v>0</v>
      </c>
      <c r="JZ7" s="249">
        <f>データ!KD66</f>
        <v>0</v>
      </c>
      <c r="KA7" s="249">
        <f>データ!KE66</f>
        <v>0</v>
      </c>
      <c r="KB7" s="249">
        <f>データ!KF66</f>
        <v>0</v>
      </c>
      <c r="KC7" s="249">
        <f>データ!KG66</f>
        <v>0</v>
      </c>
      <c r="KD7" s="249">
        <f>データ!KH66</f>
        <v>0</v>
      </c>
      <c r="KE7" s="249">
        <f>データ!KI66</f>
        <v>0</v>
      </c>
      <c r="KF7" s="249">
        <f>データ!KJ66</f>
        <v>0</v>
      </c>
      <c r="KG7" s="249">
        <f>データ!KK66</f>
        <v>0</v>
      </c>
      <c r="KH7" s="249">
        <f>データ!KL66</f>
        <v>0</v>
      </c>
      <c r="KI7" s="249">
        <f>データ!KM66</f>
        <v>0</v>
      </c>
      <c r="KJ7" s="249">
        <f>データ!KN66</f>
        <v>0</v>
      </c>
      <c r="KK7" s="249">
        <f>データ!KO66</f>
        <v>0</v>
      </c>
      <c r="KL7" s="249">
        <f>データ!KP66</f>
        <v>0</v>
      </c>
      <c r="KM7" s="249">
        <f>データ!KQ66</f>
        <v>0</v>
      </c>
      <c r="KN7" s="249">
        <f>データ!KR66</f>
        <v>0</v>
      </c>
      <c r="KO7" s="249">
        <f>データ!KS66</f>
        <v>0</v>
      </c>
      <c r="KP7" s="249">
        <f>データ!KT66</f>
        <v>0</v>
      </c>
      <c r="KQ7" s="249">
        <f>データ!KU66</f>
        <v>0</v>
      </c>
      <c r="KR7" s="249">
        <f>データ!KV66</f>
        <v>0</v>
      </c>
      <c r="KS7" s="249">
        <f>データ!KW66</f>
        <v>0</v>
      </c>
      <c r="KT7" s="249">
        <f>データ!KX66</f>
        <v>0</v>
      </c>
      <c r="KU7" s="249">
        <f>データ!KY66</f>
        <v>0</v>
      </c>
      <c r="KV7" s="249">
        <f>データ!KZ66</f>
        <v>0</v>
      </c>
      <c r="KW7" s="249">
        <f>データ!LA66</f>
        <v>0</v>
      </c>
      <c r="KX7" s="249">
        <f>データ!LB66</f>
        <v>0</v>
      </c>
      <c r="KY7" s="249">
        <f>データ!LC66</f>
        <v>0</v>
      </c>
      <c r="KZ7" s="249">
        <f>データ!LD66</f>
        <v>0</v>
      </c>
      <c r="LA7" s="249">
        <f>データ!LE66</f>
        <v>0</v>
      </c>
      <c r="LB7" s="249">
        <f>データ!LF66</f>
        <v>0</v>
      </c>
      <c r="LC7" s="249">
        <f>データ!LG66</f>
        <v>0</v>
      </c>
      <c r="LD7" s="249">
        <f>データ!LH66</f>
        <v>0</v>
      </c>
      <c r="LE7" s="249">
        <f>データ!LI66</f>
        <v>0</v>
      </c>
      <c r="LF7" s="249">
        <f>データ!LJ66</f>
        <v>0</v>
      </c>
      <c r="LG7" s="249">
        <f>データ!LK66</f>
        <v>0</v>
      </c>
      <c r="LH7" s="249">
        <f>データ!LL66</f>
        <v>0</v>
      </c>
      <c r="LI7" s="249">
        <f>データ!LM66</f>
        <v>0</v>
      </c>
      <c r="LJ7" s="249">
        <f>データ!LN66</f>
        <v>0</v>
      </c>
      <c r="LK7" s="249">
        <f>データ!LO66</f>
        <v>0</v>
      </c>
      <c r="LL7" s="249">
        <f>データ!LP66</f>
        <v>0</v>
      </c>
      <c r="LM7" s="249">
        <f>データ!LQ66</f>
        <v>0</v>
      </c>
      <c r="LN7" s="249">
        <f>データ!LR66</f>
        <v>0</v>
      </c>
      <c r="LO7" s="249">
        <f>データ!LS66</f>
        <v>0</v>
      </c>
      <c r="LP7" s="249">
        <f>データ!LT66</f>
        <v>0</v>
      </c>
      <c r="LQ7" s="249">
        <f>データ!LU66</f>
        <v>0</v>
      </c>
      <c r="LR7" s="249">
        <f>データ!LV66</f>
        <v>0</v>
      </c>
      <c r="LS7" s="249">
        <f>データ!LW66</f>
        <v>0</v>
      </c>
      <c r="LT7" s="249">
        <f>データ!LX66</f>
        <v>0</v>
      </c>
      <c r="LU7" s="249">
        <f>データ!LY66</f>
        <v>0</v>
      </c>
      <c r="LV7" s="249">
        <f>データ!LZ66</f>
        <v>0</v>
      </c>
      <c r="LW7" s="249">
        <f>データ!MA66</f>
        <v>0</v>
      </c>
      <c r="LX7" s="249">
        <f>データ!MB66</f>
        <v>0</v>
      </c>
      <c r="LY7" s="249">
        <f>データ!MC66</f>
        <v>0</v>
      </c>
      <c r="LZ7" s="249">
        <f>データ!MD66</f>
        <v>0</v>
      </c>
      <c r="MA7" s="249">
        <f>データ!ME66</f>
        <v>0</v>
      </c>
      <c r="MB7" s="249">
        <f>データ!MF66</f>
        <v>0</v>
      </c>
      <c r="MC7" s="249">
        <f>データ!MG66</f>
        <v>0</v>
      </c>
      <c r="MD7" s="249">
        <f>データ!MH66</f>
        <v>0</v>
      </c>
      <c r="ME7" s="249">
        <f>データ!MI66</f>
        <v>0</v>
      </c>
      <c r="MF7" s="249">
        <f>データ!MJ66</f>
        <v>0</v>
      </c>
      <c r="MG7" s="249">
        <f>データ!MK66</f>
        <v>0</v>
      </c>
      <c r="MH7" s="249">
        <f>データ!ML66</f>
        <v>0</v>
      </c>
      <c r="MI7" s="249">
        <f>データ!MM66</f>
        <v>0</v>
      </c>
      <c r="MJ7" s="249">
        <f>データ!MN66</f>
        <v>0</v>
      </c>
      <c r="MK7" s="249">
        <f>データ!MO66</f>
        <v>0</v>
      </c>
      <c r="ML7" s="249">
        <f>データ!MP66</f>
        <v>0</v>
      </c>
      <c r="MM7" s="249">
        <f>データ!MQ66</f>
        <v>0</v>
      </c>
      <c r="MN7" s="249">
        <f>データ!MR66</f>
        <v>0</v>
      </c>
      <c r="MO7" s="249">
        <f>データ!MS66</f>
        <v>0</v>
      </c>
      <c r="MP7" s="249">
        <f>データ!MT66</f>
        <v>0</v>
      </c>
      <c r="MQ7" s="249">
        <f>データ!MU66</f>
        <v>0</v>
      </c>
      <c r="MR7" s="249">
        <f>データ!MV66</f>
        <v>0</v>
      </c>
      <c r="MS7" s="249">
        <f>データ!MW66</f>
        <v>0</v>
      </c>
      <c r="MT7" s="249">
        <f>データ!MX66</f>
        <v>0</v>
      </c>
      <c r="MU7" s="249">
        <f>データ!MY66</f>
        <v>0</v>
      </c>
      <c r="MV7" s="249">
        <f>データ!MZ66</f>
        <v>0</v>
      </c>
      <c r="MW7" s="249">
        <f>データ!NA66</f>
        <v>0</v>
      </c>
      <c r="MX7" s="249">
        <f>データ!NB66</f>
        <v>0</v>
      </c>
      <c r="MY7" s="249">
        <f>データ!NC66</f>
        <v>0</v>
      </c>
      <c r="MZ7" s="249">
        <f>データ!ND66</f>
        <v>0</v>
      </c>
      <c r="NA7" s="249">
        <f>データ!NE66</f>
        <v>0</v>
      </c>
      <c r="NB7" s="249">
        <f>データ!NF66</f>
        <v>0</v>
      </c>
      <c r="NC7" s="249">
        <f>データ!NG66</f>
        <v>0</v>
      </c>
      <c r="ND7" s="249">
        <f>データ!NH66</f>
        <v>0</v>
      </c>
      <c r="NE7" s="249">
        <f>データ!NI66</f>
        <v>0</v>
      </c>
      <c r="NF7" s="249">
        <f>データ!NJ66</f>
        <v>0</v>
      </c>
      <c r="NG7" s="249">
        <f>データ!NK66</f>
        <v>0</v>
      </c>
      <c r="NH7" s="249">
        <f>データ!NL66</f>
        <v>0</v>
      </c>
      <c r="NI7" s="249">
        <f>データ!NM66</f>
        <v>0</v>
      </c>
      <c r="NJ7" s="249">
        <f>データ!NN66</f>
        <v>0</v>
      </c>
      <c r="NK7" s="249">
        <f>データ!NO66</f>
        <v>0</v>
      </c>
      <c r="NL7" s="249">
        <f>データ!NP66</f>
        <v>0</v>
      </c>
      <c r="NM7" s="249">
        <f>データ!NQ66</f>
        <v>0</v>
      </c>
      <c r="NN7" s="249">
        <f>データ!NR66</f>
        <v>0</v>
      </c>
      <c r="NO7" s="249">
        <f>データ!NS66</f>
        <v>0</v>
      </c>
      <c r="NP7" s="249">
        <f>データ!NT66</f>
        <v>0</v>
      </c>
      <c r="NQ7" s="249">
        <f>データ!NU66</f>
        <v>0</v>
      </c>
      <c r="NR7" s="249">
        <f>データ!NV66</f>
        <v>0</v>
      </c>
      <c r="NS7" s="249">
        <f>データ!NW66</f>
        <v>0</v>
      </c>
      <c r="NT7" s="249">
        <f>データ!NX66</f>
        <v>0</v>
      </c>
      <c r="NU7" s="249">
        <f>データ!NY66</f>
        <v>0</v>
      </c>
      <c r="NV7" s="249">
        <f>データ!NZ66</f>
        <v>0</v>
      </c>
      <c r="NW7" s="249">
        <f>データ!OA66</f>
        <v>0</v>
      </c>
      <c r="NX7" s="249">
        <f>データ!OB66</f>
        <v>0</v>
      </c>
      <c r="NY7" s="249">
        <f>データ!OC66</f>
        <v>0</v>
      </c>
      <c r="NZ7" s="249">
        <f>データ!OD66</f>
        <v>0</v>
      </c>
      <c r="OA7" s="249">
        <f>データ!OE66</f>
        <v>0</v>
      </c>
      <c r="OB7" s="249">
        <f>データ!OF66</f>
        <v>0</v>
      </c>
      <c r="OC7" s="249">
        <f>データ!OG66</f>
        <v>0</v>
      </c>
      <c r="OD7" s="249">
        <f>データ!OH66</f>
        <v>0</v>
      </c>
      <c r="OE7" s="249">
        <f>データ!OI66</f>
        <v>0</v>
      </c>
      <c r="OF7" s="249">
        <f>データ!OJ66</f>
        <v>0</v>
      </c>
      <c r="OG7" s="249">
        <f>データ!OK66</f>
        <v>0</v>
      </c>
      <c r="OH7" s="249">
        <f>データ!OL66</f>
        <v>0</v>
      </c>
      <c r="OI7" s="249">
        <f>データ!OM66</f>
        <v>0</v>
      </c>
      <c r="OJ7" s="249">
        <f>データ!ON66</f>
        <v>0</v>
      </c>
      <c r="OK7" s="249">
        <f>データ!OO66</f>
        <v>0</v>
      </c>
      <c r="OL7" s="249">
        <f>データ!OP66</f>
        <v>0</v>
      </c>
      <c r="OM7" s="249">
        <f>データ!OQ66</f>
        <v>0</v>
      </c>
      <c r="ON7" s="249">
        <f>データ!OR66</f>
        <v>0</v>
      </c>
      <c r="OO7" s="249">
        <f>データ!OS66</f>
        <v>0</v>
      </c>
      <c r="OP7" s="249">
        <f>データ!OT66</f>
        <v>0</v>
      </c>
      <c r="OQ7" s="249">
        <f>データ!OU66</f>
        <v>0</v>
      </c>
      <c r="OR7" s="249">
        <f>データ!OV66</f>
        <v>0</v>
      </c>
      <c r="OS7" s="249">
        <f>データ!OW66</f>
        <v>0</v>
      </c>
      <c r="OT7" s="249">
        <f>データ!OX66</f>
        <v>0</v>
      </c>
      <c r="OU7" s="249">
        <f>データ!OY66</f>
        <v>0</v>
      </c>
      <c r="OV7" s="249">
        <f>データ!OZ66</f>
        <v>0</v>
      </c>
      <c r="OW7" s="249">
        <f>データ!PA66</f>
        <v>0</v>
      </c>
      <c r="OX7" s="249">
        <f>データ!PB66</f>
        <v>0</v>
      </c>
      <c r="OY7" s="249">
        <f>データ!PC66</f>
        <v>0</v>
      </c>
      <c r="OZ7" s="249">
        <f>データ!PD66</f>
        <v>0</v>
      </c>
      <c r="PA7" s="249">
        <f>データ!PE66</f>
        <v>0</v>
      </c>
      <c r="PB7" s="249">
        <f>データ!PF66</f>
        <v>0</v>
      </c>
      <c r="PC7" s="249">
        <f>データ!PG66</f>
        <v>0</v>
      </c>
      <c r="PD7" s="249">
        <f>データ!PH66</f>
        <v>0</v>
      </c>
      <c r="PE7" s="249">
        <f>データ!PI66</f>
        <v>0</v>
      </c>
    </row>
    <row r="8" spans="1:421" ht="21.75" customHeight="1">
      <c r="A8" s="249" t="str">
        <f>データ!D67</f>
        <v>輸出船</v>
      </c>
      <c r="B8" s="249">
        <f>データ!F67</f>
        <v>155.43383259361497</v>
      </c>
      <c r="C8" s="249">
        <f>データ!G67</f>
        <v>148.2934711633452</v>
      </c>
      <c r="D8" s="249">
        <f>データ!H67</f>
        <v>106.88542242873049</v>
      </c>
      <c r="E8" s="249">
        <f>データ!I67</f>
        <v>98.042855857045282</v>
      </c>
      <c r="F8" s="249">
        <f>データ!J67</f>
        <v>129.11299892242923</v>
      </c>
      <c r="G8" s="249">
        <f>データ!K67</f>
        <v>132.38038605770396</v>
      </c>
      <c r="H8" s="249">
        <f>データ!L67</f>
        <v>97.478557504459516</v>
      </c>
      <c r="I8" s="249">
        <f>データ!M67</f>
        <v>72.489442473781679</v>
      </c>
      <c r="J8" s="249">
        <f>データ!N67</f>
        <v>138.88071431388414</v>
      </c>
      <c r="K8" s="249">
        <f>データ!O67</f>
        <v>135.86108160751346</v>
      </c>
      <c r="L8" s="249">
        <f>データ!P67</f>
        <v>63.967261071748418</v>
      </c>
      <c r="M8" s="249">
        <f>データ!Q67</f>
        <v>71.537698503140163</v>
      </c>
      <c r="N8" s="249">
        <f>データ!R67</f>
        <v>114.09828616247064</v>
      </c>
      <c r="O8" s="249">
        <f>データ!S67</f>
        <v>99.36375446640632</v>
      </c>
      <c r="P8" s="249">
        <f>データ!T67</f>
        <v>147.48938149305749</v>
      </c>
      <c r="Q8" s="249">
        <f>データ!U67</f>
        <v>103.85073449897153</v>
      </c>
      <c r="R8" s="249">
        <f>データ!V67</f>
        <v>72.955253179266933</v>
      </c>
      <c r="S8" s="249">
        <f>データ!W67</f>
        <v>108.11966581008956</v>
      </c>
      <c r="T8" s="249">
        <f>データ!X67</f>
        <v>118.85900704687491</v>
      </c>
      <c r="U8" s="249">
        <f>データ!Y67</f>
        <v>86.5654471071079</v>
      </c>
      <c r="V8" s="249">
        <f>データ!Z67</f>
        <v>117.62831241987107</v>
      </c>
      <c r="W8" s="249">
        <f>データ!AA67</f>
        <v>109.42758038207434</v>
      </c>
      <c r="X8" s="249">
        <f>データ!AB67</f>
        <v>126.60520387698102</v>
      </c>
      <c r="Y8" s="249">
        <f>データ!AC67</f>
        <v>88.635444804518926</v>
      </c>
      <c r="Z8" s="249">
        <f>データ!AD67</f>
        <v>185.81067986974057</v>
      </c>
      <c r="AA8" s="249">
        <f>データ!AE67</f>
        <v>136.43093406287051</v>
      </c>
      <c r="AB8" s="249">
        <f>データ!AF67</f>
        <v>194.68424623540085</v>
      </c>
      <c r="AC8" s="249">
        <f>データ!AG67</f>
        <v>109.87139917188391</v>
      </c>
      <c r="AD8" s="249">
        <f>データ!AH67</f>
        <v>107.60630309141044</v>
      </c>
      <c r="AE8" s="249">
        <f>データ!AI67</f>
        <v>83.309880518578353</v>
      </c>
      <c r="AF8" s="249">
        <f>データ!AJ67</f>
        <v>126.82700102418114</v>
      </c>
      <c r="AG8" s="249">
        <f>データ!AK67</f>
        <v>110.18734839859185</v>
      </c>
      <c r="AH8" s="249">
        <f>データ!AL67</f>
        <v>141.52360702703152</v>
      </c>
      <c r="AI8" s="249">
        <f>データ!AM67</f>
        <v>124.47616172830611</v>
      </c>
      <c r="AJ8" s="249">
        <f>データ!AN67</f>
        <v>148.51864869334352</v>
      </c>
      <c r="AK8" s="249">
        <f>データ!AO67</f>
        <v>105.02611906950135</v>
      </c>
      <c r="AL8" s="249">
        <f>データ!AP67</f>
        <v>216.54537606625516</v>
      </c>
      <c r="AM8" s="249">
        <f>データ!AQ67</f>
        <v>74.234640644693826</v>
      </c>
      <c r="AN8" s="249">
        <f>データ!AR67</f>
        <v>216.27499185250753</v>
      </c>
      <c r="AO8" s="249">
        <f>データ!AS67</f>
        <v>110.55786619934014</v>
      </c>
      <c r="AP8" s="249">
        <f>データ!AT67</f>
        <v>106.27457581646371</v>
      </c>
      <c r="AQ8" s="249">
        <f>データ!AU67</f>
        <v>233.23460440163686</v>
      </c>
      <c r="AR8" s="249">
        <f>データ!AV67</f>
        <v>170.05796759283567</v>
      </c>
      <c r="AS8" s="249">
        <f>データ!AW67</f>
        <v>95.038961574034587</v>
      </c>
      <c r="AT8" s="249">
        <f>データ!AX67</f>
        <v>138.93893093832611</v>
      </c>
      <c r="AU8" s="249">
        <f>データ!AY67</f>
        <v>159.89947153133059</v>
      </c>
      <c r="AV8" s="249">
        <f>データ!AZ67</f>
        <v>141.64662079760154</v>
      </c>
      <c r="AW8" s="249">
        <f>データ!BA67</f>
        <v>131.1920401151998</v>
      </c>
      <c r="AX8" s="249">
        <f>データ!BB67</f>
        <v>223.35602713294688</v>
      </c>
      <c r="AY8" s="249">
        <f>データ!BC67</f>
        <v>149.47125934578165</v>
      </c>
      <c r="AZ8" s="249">
        <f>データ!BD67</f>
        <v>279.62931461918492</v>
      </c>
      <c r="BA8" s="249">
        <f>データ!BE67</f>
        <v>129.80718729680061</v>
      </c>
      <c r="BB8" s="249">
        <f>データ!BF67</f>
        <v>136.52675690629005</v>
      </c>
      <c r="BC8" s="249">
        <f>データ!BG67</f>
        <v>172.16785208037771</v>
      </c>
      <c r="BD8" s="249">
        <f>データ!BH67</f>
        <v>152.47612824107421</v>
      </c>
      <c r="BE8" s="249">
        <f>データ!BI67</f>
        <v>0</v>
      </c>
      <c r="BF8" s="249">
        <f>データ!BJ67</f>
        <v>0</v>
      </c>
      <c r="BG8" s="249">
        <f>データ!BK67</f>
        <v>0</v>
      </c>
      <c r="BH8" s="249">
        <f>データ!BL67</f>
        <v>0</v>
      </c>
      <c r="BI8" s="249">
        <f>データ!BM67</f>
        <v>0</v>
      </c>
      <c r="BJ8" s="249">
        <f>データ!BN67</f>
        <v>0</v>
      </c>
      <c r="BK8" s="249">
        <f>データ!BO67</f>
        <v>0</v>
      </c>
      <c r="BL8" s="249">
        <f>データ!BP67</f>
        <v>0</v>
      </c>
      <c r="BM8" s="249">
        <f>データ!BQ67</f>
        <v>0</v>
      </c>
      <c r="BN8" s="249">
        <f>データ!BR67</f>
        <v>0</v>
      </c>
      <c r="BO8" s="249">
        <f>データ!BS67</f>
        <v>0</v>
      </c>
      <c r="BP8" s="249">
        <f>データ!BT67</f>
        <v>0</v>
      </c>
      <c r="BQ8" s="249">
        <f>データ!BU67</f>
        <v>0</v>
      </c>
      <c r="BR8" s="249">
        <f>データ!BV67</f>
        <v>0</v>
      </c>
      <c r="BS8" s="249">
        <f>データ!BW67</f>
        <v>0</v>
      </c>
      <c r="BT8" s="249">
        <f>データ!BX67</f>
        <v>0</v>
      </c>
      <c r="BU8" s="249">
        <f>データ!BY67</f>
        <v>0</v>
      </c>
      <c r="BV8" s="249">
        <f>データ!BZ67</f>
        <v>0</v>
      </c>
      <c r="BW8" s="249">
        <f>データ!CA67</f>
        <v>0</v>
      </c>
      <c r="BX8" s="249">
        <f>データ!CB67</f>
        <v>0</v>
      </c>
      <c r="BY8" s="249">
        <f>データ!CC67</f>
        <v>0</v>
      </c>
      <c r="BZ8" s="249">
        <f>データ!CD67</f>
        <v>0</v>
      </c>
      <c r="CA8" s="249">
        <f>データ!CE67</f>
        <v>0</v>
      </c>
      <c r="CB8" s="249">
        <f>データ!CF67</f>
        <v>0</v>
      </c>
      <c r="CC8" s="249">
        <f>データ!CG67</f>
        <v>0</v>
      </c>
      <c r="CD8" s="249">
        <f>データ!CH67</f>
        <v>0</v>
      </c>
      <c r="CE8" s="249">
        <f>データ!CI67</f>
        <v>0</v>
      </c>
      <c r="CF8" s="249">
        <f>データ!CJ67</f>
        <v>0</v>
      </c>
      <c r="CG8" s="249">
        <f>データ!CK67</f>
        <v>0</v>
      </c>
      <c r="CH8" s="249">
        <f>データ!CL67</f>
        <v>0</v>
      </c>
      <c r="CI8" s="249">
        <f>データ!CM67</f>
        <v>0</v>
      </c>
      <c r="CJ8" s="249">
        <f>データ!CN67</f>
        <v>0</v>
      </c>
      <c r="CK8" s="249">
        <f>データ!CO67</f>
        <v>0</v>
      </c>
      <c r="CL8" s="249">
        <f>データ!CP67</f>
        <v>0</v>
      </c>
      <c r="CM8" s="249">
        <f>データ!CQ67</f>
        <v>0</v>
      </c>
      <c r="CN8" s="249">
        <f>データ!CR67</f>
        <v>0</v>
      </c>
      <c r="CO8" s="249">
        <f>データ!CS67</f>
        <v>0</v>
      </c>
      <c r="CP8" s="249">
        <f>データ!CT67</f>
        <v>0</v>
      </c>
      <c r="CQ8" s="249">
        <f>データ!CU67</f>
        <v>0</v>
      </c>
      <c r="CR8" s="249">
        <f>データ!CV67</f>
        <v>0</v>
      </c>
      <c r="CS8" s="249">
        <f>データ!CW67</f>
        <v>0</v>
      </c>
      <c r="CT8" s="249">
        <f>データ!CX67</f>
        <v>253.67416130439833</v>
      </c>
      <c r="CU8" s="249">
        <f>データ!CY67</f>
        <v>141.27653363948943</v>
      </c>
      <c r="CV8" s="249">
        <f>データ!CZ67</f>
        <v>213.32556684749076</v>
      </c>
      <c r="CW8" s="249">
        <f>データ!DA67</f>
        <v>191.19969217074348</v>
      </c>
      <c r="CX8" s="249">
        <f>データ!DB67</f>
        <v>126.04758858004229</v>
      </c>
      <c r="CY8" s="249">
        <f>データ!DC67</f>
        <v>260.36687888846103</v>
      </c>
      <c r="CZ8" s="249">
        <f>データ!DD67</f>
        <v>116.19559674848044</v>
      </c>
      <c r="DA8" s="249">
        <f>データ!DE67</f>
        <v>98.25689819887981</v>
      </c>
      <c r="DB8" s="249">
        <f>データ!DF67</f>
        <v>132.45199361745159</v>
      </c>
      <c r="DC8" s="249">
        <f>データ!DG67</f>
        <v>95.162520393555127</v>
      </c>
      <c r="DD8" s="249">
        <f>データ!DH67</f>
        <v>110.19684520198949</v>
      </c>
      <c r="DE8" s="249">
        <f>データ!DI67</f>
        <v>68.591132576677794</v>
      </c>
      <c r="DF8" s="249">
        <f>データ!DJ67</f>
        <v>228.25603230857342</v>
      </c>
      <c r="DG8" s="249">
        <f>データ!DK67</f>
        <v>123.35576126418488</v>
      </c>
      <c r="DH8" s="249">
        <f>データ!DL67</f>
        <v>202.79864683665139</v>
      </c>
      <c r="DI8" s="249">
        <f>データ!DM67</f>
        <v>100.91444247540065</v>
      </c>
      <c r="DJ8" s="249">
        <f>データ!DN67</f>
        <v>125.03677317551556</v>
      </c>
      <c r="DK8" s="249">
        <f>データ!DO67</f>
        <v>125.38226837256219</v>
      </c>
      <c r="DL8" s="249">
        <f>データ!DP67</f>
        <v>149.93935601894461</v>
      </c>
      <c r="DM8" s="249">
        <f>データ!DQ67</f>
        <v>62.553370635596075</v>
      </c>
      <c r="DN8" s="249">
        <f>データ!DR67</f>
        <v>106.22891474537151</v>
      </c>
      <c r="DO8" s="249">
        <f>データ!DS67</f>
        <v>98.163386147149552</v>
      </c>
      <c r="DP8" s="249">
        <f>データ!DT67</f>
        <v>111.03736356966063</v>
      </c>
      <c r="DQ8" s="249">
        <f>データ!DU67</f>
        <v>60.751369729598807</v>
      </c>
      <c r="DR8" s="249">
        <f>データ!DV67</f>
        <v>158.53994675990631</v>
      </c>
      <c r="DS8" s="249">
        <f>データ!DW67</f>
        <v>127.29567512544023</v>
      </c>
      <c r="DT8" s="249">
        <f>データ!DX67</f>
        <v>167.66654859311424</v>
      </c>
      <c r="DU8" s="249">
        <f>データ!DY67</f>
        <v>120.50040091498285</v>
      </c>
      <c r="DV8" s="249">
        <f>データ!DZ67</f>
        <v>84.853251919977197</v>
      </c>
      <c r="DW8" s="249">
        <f>データ!EA67</f>
        <v>113.4194703271142</v>
      </c>
      <c r="DX8" s="249">
        <f>データ!EB67</f>
        <v>106.10650646482381</v>
      </c>
      <c r="DY8" s="249">
        <f>データ!EC67</f>
        <v>63.920917879989403</v>
      </c>
      <c r="DZ8" s="249">
        <f>データ!ED67</f>
        <v>157.36213375345824</v>
      </c>
      <c r="EA8" s="249">
        <f>データ!EE67</f>
        <v>158.04293982696282</v>
      </c>
      <c r="EB8" s="249">
        <f>データ!EF67</f>
        <v>72.103878084083931</v>
      </c>
      <c r="EC8" s="249">
        <f>データ!EG67</f>
        <v>57.687689512890508</v>
      </c>
      <c r="ED8" s="249">
        <f>データ!EH67</f>
        <v>172.7856504951998</v>
      </c>
      <c r="EE8" s="249">
        <f>データ!EI67</f>
        <v>92.313818275988496</v>
      </c>
      <c r="EF8" s="249">
        <f>データ!EJ67</f>
        <v>173.32392680779049</v>
      </c>
      <c r="EG8" s="249">
        <f>データ!EK67</f>
        <v>77.350873293977898</v>
      </c>
      <c r="EH8" s="249">
        <f>データ!EL67</f>
        <v>117.59788465746782</v>
      </c>
      <c r="EI8" s="249">
        <f>データ!EM67</f>
        <v>90.934775355610626</v>
      </c>
      <c r="EJ8" s="249">
        <f>データ!EN67</f>
        <v>146.67933945650796</v>
      </c>
      <c r="EK8" s="249">
        <f>データ!EO67</f>
        <v>85.033745149774873</v>
      </c>
      <c r="EL8" s="249">
        <f>データ!EP67</f>
        <v>109.60632405870602</v>
      </c>
      <c r="EM8" s="249">
        <f>データ!EQ67</f>
        <v>91.15426710764568</v>
      </c>
      <c r="EN8" s="249">
        <f>データ!ER67</f>
        <v>83.201063924038863</v>
      </c>
      <c r="EO8" s="249">
        <f>データ!ES67</f>
        <v>43.085643566782203</v>
      </c>
      <c r="EP8" s="249">
        <f>データ!ET67</f>
        <v>187.67650007166944</v>
      </c>
      <c r="EQ8" s="249">
        <f>データ!EU67</f>
        <v>140.82218299292862</v>
      </c>
      <c r="ER8" s="249">
        <f>データ!EV67</f>
        <v>266.38864121440849</v>
      </c>
      <c r="ES8" s="249">
        <f>データ!EW67</f>
        <v>89.153292034860414</v>
      </c>
      <c r="ET8" s="249">
        <f>データ!EX67</f>
        <v>105.76534791467473</v>
      </c>
      <c r="EU8" s="249">
        <f>データ!EY67</f>
        <v>122.01007102236065</v>
      </c>
      <c r="EV8" s="249">
        <f>データ!EZ67</f>
        <v>77.770073140100678</v>
      </c>
      <c r="EW8" s="249">
        <f>データ!FA67</f>
        <v>72.171618494544859</v>
      </c>
      <c r="EX8" s="249">
        <f>データ!FB67</f>
        <v>120.58861681780159</v>
      </c>
      <c r="EY8" s="249">
        <f>データ!FC67</f>
        <v>79.817900836535372</v>
      </c>
      <c r="EZ8" s="249">
        <f>データ!FD67</f>
        <v>103.26636107612823</v>
      </c>
      <c r="FA8" s="249">
        <f>データ!FE67</f>
        <v>30.431843254887557</v>
      </c>
      <c r="FB8" s="249">
        <f>データ!FF67</f>
        <v>196.53335879821216</v>
      </c>
      <c r="FC8" s="249">
        <f>データ!FG67</f>
        <v>83.745746990234295</v>
      </c>
      <c r="FD8" s="249">
        <f>データ!FH67</f>
        <v>217.54776857571252</v>
      </c>
      <c r="FE8" s="249">
        <f>データ!FI67</f>
        <v>153.34764532341561</v>
      </c>
      <c r="FF8" s="249">
        <f>データ!FJ67</f>
        <v>81.024229077187954</v>
      </c>
      <c r="FG8" s="249">
        <f>データ!FK67</f>
        <v>135.51232583050728</v>
      </c>
      <c r="FH8" s="249">
        <f>データ!FL67</f>
        <v>115.10725271778495</v>
      </c>
      <c r="FI8" s="249">
        <f>データ!FM67</f>
        <v>83.434409633161337</v>
      </c>
      <c r="FJ8" s="249">
        <f>データ!FN67</f>
        <v>104.76716037692289</v>
      </c>
      <c r="FK8" s="249">
        <f>データ!FO67</f>
        <v>87.24218204270862</v>
      </c>
      <c r="FL8" s="249">
        <f>データ!FP67</f>
        <v>73.509973780591125</v>
      </c>
      <c r="FM8" s="249">
        <f>データ!FQ67</f>
        <v>59.984818282082983</v>
      </c>
      <c r="FN8" s="249">
        <f>データ!FR67</f>
        <v>214.96060684793167</v>
      </c>
      <c r="FO8" s="249">
        <f>データ!FS67</f>
        <v>94.181765787781771</v>
      </c>
      <c r="FP8" s="249">
        <f>データ!FT67</f>
        <v>185.27656859457591</v>
      </c>
      <c r="FQ8" s="249">
        <f>データ!FU67</f>
        <v>90.381161041760294</v>
      </c>
      <c r="FR8" s="249">
        <f>データ!FV67</f>
        <v>78.218979772985193</v>
      </c>
      <c r="FS8" s="249">
        <f>データ!FW67</f>
        <v>156.28949468767232</v>
      </c>
      <c r="FT8" s="249">
        <f>データ!FX67</f>
        <v>94.73102834446658</v>
      </c>
      <c r="FU8" s="249">
        <f>データ!FY67</f>
        <v>103.77727809001146</v>
      </c>
      <c r="FV8" s="249">
        <f>データ!FZ67</f>
        <v>104.97850445662603</v>
      </c>
      <c r="FW8" s="249">
        <f>データ!GA67</f>
        <v>107.09202512221634</v>
      </c>
      <c r="FX8" s="249">
        <f>データ!GB67</f>
        <v>129.22677816068077</v>
      </c>
      <c r="FY8" s="249">
        <f>データ!GC67</f>
        <v>64.641344155326408</v>
      </c>
      <c r="FZ8" s="249">
        <f>データ!GD67</f>
        <v>123.02173907772089</v>
      </c>
      <c r="GA8" s="249">
        <f>データ!GE67</f>
        <v>151.57537818680137</v>
      </c>
      <c r="GB8" s="249">
        <f>データ!GF67</f>
        <v>220.32352803342889</v>
      </c>
      <c r="GC8" s="249">
        <f>データ!GG67</f>
        <v>106.18383649889968</v>
      </c>
      <c r="GD8" s="249">
        <f>データ!GH67</f>
        <v>120.90420879460333</v>
      </c>
      <c r="GE8" s="249">
        <f>データ!GI67</f>
        <v>110.68004027073484</v>
      </c>
      <c r="GF8" s="249">
        <f>データ!GJ67</f>
        <v>157.04674900318821</v>
      </c>
      <c r="GG8" s="249">
        <f>データ!GK67</f>
        <v>123.5637519437111</v>
      </c>
      <c r="GH8" s="249">
        <f>データ!GL67</f>
        <v>144.05207831554014</v>
      </c>
      <c r="GI8" s="249">
        <f>データ!GM67</f>
        <v>162.97369979436291</v>
      </c>
      <c r="GJ8" s="249">
        <f>データ!GN67</f>
        <v>86.61444323019451</v>
      </c>
      <c r="GK8" s="249">
        <f>データ!GO67</f>
        <v>71.172330065843425</v>
      </c>
      <c r="GL8" s="249">
        <f>データ!GP67</f>
        <v>158.77973807760824</v>
      </c>
      <c r="GM8" s="249">
        <f>データ!GQ67</f>
        <v>134.01729541414952</v>
      </c>
      <c r="GN8" s="249">
        <f>データ!GR67</f>
        <v>107.36459492829036</v>
      </c>
      <c r="GO8" s="249">
        <f>データ!GS67</f>
        <v>105.02070203844637</v>
      </c>
      <c r="GP8" s="249">
        <f>データ!GT67</f>
        <v>70.022587620000621</v>
      </c>
      <c r="GQ8" s="249">
        <f>データ!GU67</f>
        <v>195.67705775568211</v>
      </c>
      <c r="GR8" s="249">
        <f>データ!GV67</f>
        <v>48.150104581402296</v>
      </c>
      <c r="GS8" s="249">
        <f>データ!GW67</f>
        <v>52.798340314073243</v>
      </c>
      <c r="GT8" s="249">
        <f>データ!GX67</f>
        <v>71.399018622635325</v>
      </c>
      <c r="GU8" s="249">
        <f>データ!GY67</f>
        <v>104.40810587301361</v>
      </c>
      <c r="GV8" s="249">
        <f>データ!GZ67</f>
        <v>75.235209128950402</v>
      </c>
      <c r="GW8" s="249">
        <f>データ!HA67</f>
        <v>77.127245645747834</v>
      </c>
      <c r="GX8" s="249">
        <f>データ!HB67</f>
        <v>112.77941880484212</v>
      </c>
      <c r="GY8" s="249">
        <f>データ!HC67</f>
        <v>102.84356066901732</v>
      </c>
      <c r="GZ8" s="249">
        <f>データ!HD67</f>
        <v>146.71510654001679</v>
      </c>
      <c r="HA8" s="249">
        <f>データ!HE67</f>
        <v>60.206033683967576</v>
      </c>
      <c r="HB8" s="249">
        <f>データ!HF67</f>
        <v>92.527875728090962</v>
      </c>
      <c r="HC8" s="249">
        <f>データ!HG67</f>
        <v>87.96854665334439</v>
      </c>
      <c r="HD8" s="249">
        <f>データ!HH67</f>
        <v>71.980308471514874</v>
      </c>
      <c r="HE8" s="249">
        <f>データ!HI67</f>
        <v>84.033677462969891</v>
      </c>
      <c r="HF8" s="249">
        <f>データ!HJ67</f>
        <v>84.810400279416186</v>
      </c>
      <c r="HG8" s="249">
        <f>データ!HK67</f>
        <v>70.250095369175611</v>
      </c>
      <c r="HH8" s="249">
        <f>データ!HL67</f>
        <v>81.586146483268976</v>
      </c>
      <c r="HI8" s="249">
        <f>データ!HM67</f>
        <v>59.861768894452851</v>
      </c>
      <c r="HJ8" s="249">
        <f>データ!HN67</f>
        <v>95.044823278688824</v>
      </c>
      <c r="HK8" s="249">
        <f>データ!HO67</f>
        <v>78.700671370070935</v>
      </c>
      <c r="HL8" s="249">
        <f>データ!HP67</f>
        <v>112.814907427699</v>
      </c>
      <c r="HM8" s="249">
        <f>データ!HQ67</f>
        <v>71.195678667718752</v>
      </c>
      <c r="HN8" s="249">
        <f>データ!HR67</f>
        <v>71.301976164732366</v>
      </c>
      <c r="HO8" s="249">
        <f>データ!HS67</f>
        <v>72.883087618910523</v>
      </c>
      <c r="HP8" s="249">
        <f>データ!HT67</f>
        <v>108.06192515908755</v>
      </c>
      <c r="HQ8" s="249">
        <f>データ!HU67</f>
        <v>73.02675928435842</v>
      </c>
      <c r="HR8" s="249">
        <f>データ!HV67</f>
        <v>99.68831222861823</v>
      </c>
      <c r="HS8" s="249">
        <f>データ!HW67</f>
        <v>104.27155006445861</v>
      </c>
      <c r="HT8" s="249">
        <f>データ!HX67</f>
        <v>111.66300205493167</v>
      </c>
      <c r="HU8" s="249">
        <f>データ!HY67</f>
        <v>30.089621589458726</v>
      </c>
      <c r="HV8" s="249">
        <f>データ!HZ67</f>
        <v>111.69663643205186</v>
      </c>
      <c r="HW8" s="249">
        <f>データ!IA67</f>
        <v>84.019859122942634</v>
      </c>
      <c r="HX8" s="249">
        <f>データ!IB67</f>
        <v>130.70436916923092</v>
      </c>
      <c r="HY8" s="249">
        <f>データ!IC67</f>
        <v>86.09837685285973</v>
      </c>
      <c r="HZ8" s="249">
        <f>データ!ID67</f>
        <v>42.061873266110247</v>
      </c>
      <c r="IA8" s="249">
        <f>データ!IE67</f>
        <v>141.51790721810519</v>
      </c>
      <c r="IB8" s="249">
        <f>データ!IF67</f>
        <v>137.55557835367199</v>
      </c>
      <c r="IC8" s="249">
        <f>データ!IG67</f>
        <v>76.8004817844173</v>
      </c>
      <c r="ID8" s="249">
        <f>データ!IH67</f>
        <v>109.19317371628181</v>
      </c>
      <c r="IE8" s="249">
        <f>データ!II67</f>
        <v>116.58885442316719</v>
      </c>
      <c r="IF8" s="249">
        <f>データ!IJ67</f>
        <v>104.28442509204474</v>
      </c>
      <c r="IG8" s="249">
        <f>データ!IK67</f>
        <v>144.63587754820188</v>
      </c>
      <c r="IH8" s="249">
        <f>データ!IL67</f>
        <v>90.572965386412747</v>
      </c>
      <c r="II8" s="249">
        <f>データ!IM67</f>
        <v>100.74012934518871</v>
      </c>
      <c r="IJ8" s="249">
        <f>データ!IN67</f>
        <v>183.93092692147005</v>
      </c>
      <c r="IK8" s="249">
        <f>データ!IO67</f>
        <v>131.76879148717438</v>
      </c>
      <c r="IL8" s="249">
        <f>データ!IP67</f>
        <v>100.86197530790821</v>
      </c>
      <c r="IM8" s="249">
        <f>データ!IQ67</f>
        <v>125.48021097071218</v>
      </c>
      <c r="IN8" s="249">
        <f>データ!IR67</f>
        <v>150.46112760173</v>
      </c>
      <c r="IO8" s="249">
        <f>データ!IS67</f>
        <v>97.120593098451309</v>
      </c>
      <c r="IP8" s="249">
        <f>データ!IT67</f>
        <v>131.33681483020703</v>
      </c>
      <c r="IQ8" s="249">
        <f>データ!IU67</f>
        <v>106.64757925628743</v>
      </c>
      <c r="IR8" s="249">
        <f>データ!IV67</f>
        <v>98.03878040192204</v>
      </c>
      <c r="IS8" s="249">
        <f>データ!IW67</f>
        <v>96.019823030988363</v>
      </c>
      <c r="IT8" s="249">
        <f>データ!IX67</f>
        <v>175.66296930162707</v>
      </c>
      <c r="IU8" s="249">
        <f>データ!IY67</f>
        <v>125.59933060937414</v>
      </c>
      <c r="IV8" s="249">
        <f>データ!IZ67</f>
        <v>195.35315297290597</v>
      </c>
      <c r="IW8" s="249">
        <f>データ!JA67</f>
        <v>83.128428866071587</v>
      </c>
      <c r="IX8" s="249">
        <f>データ!JB67</f>
        <v>78.690730972378901</v>
      </c>
      <c r="IY8" s="249">
        <f>データ!JC67</f>
        <v>188.85425911287484</v>
      </c>
      <c r="IZ8" s="249">
        <f>データ!JD67</f>
        <v>150.20396918964559</v>
      </c>
      <c r="JA8" s="249">
        <f>データ!JE67</f>
        <v>137.92716898344369</v>
      </c>
      <c r="JB8" s="249">
        <f>データ!JF67</f>
        <v>160.73348816656994</v>
      </c>
      <c r="JC8" s="249">
        <f>データ!JG67</f>
        <v>128.31190971963164</v>
      </c>
      <c r="JD8" s="249">
        <f>データ!JH67</f>
        <v>132.74203952769821</v>
      </c>
      <c r="JE8" s="249">
        <f>データ!JI67</f>
        <v>59.574021903542196</v>
      </c>
      <c r="JF8" s="249">
        <f>データ!JJ67</f>
        <v>165.01971965516958</v>
      </c>
      <c r="JG8" s="249">
        <f>データ!JK67</f>
        <v>0</v>
      </c>
      <c r="JH8" s="249">
        <f>データ!JL67</f>
        <v>0</v>
      </c>
      <c r="JI8" s="249">
        <f>データ!JM67</f>
        <v>0</v>
      </c>
      <c r="JJ8" s="249">
        <f>データ!JN67</f>
        <v>0</v>
      </c>
      <c r="JK8" s="249">
        <f>データ!JO67</f>
        <v>0</v>
      </c>
      <c r="JL8" s="249">
        <f>データ!JP67</f>
        <v>0</v>
      </c>
      <c r="JM8" s="249">
        <f>データ!JQ67</f>
        <v>0</v>
      </c>
      <c r="JN8" s="249">
        <f>データ!JR67</f>
        <v>0</v>
      </c>
      <c r="JO8" s="249">
        <f>データ!JS67</f>
        <v>0</v>
      </c>
      <c r="JP8" s="249">
        <f>データ!JT67</f>
        <v>0</v>
      </c>
      <c r="JQ8" s="249">
        <f>データ!JU67</f>
        <v>0</v>
      </c>
      <c r="JR8" s="249">
        <f>データ!JV67</f>
        <v>0</v>
      </c>
      <c r="JS8" s="249">
        <f>データ!JW67</f>
        <v>0</v>
      </c>
      <c r="JT8" s="249">
        <f>データ!JX67</f>
        <v>0</v>
      </c>
      <c r="JU8" s="249">
        <f>データ!JY67</f>
        <v>0</v>
      </c>
      <c r="JV8" s="249">
        <f>データ!JZ67</f>
        <v>0</v>
      </c>
      <c r="JW8" s="249">
        <f>データ!KA67</f>
        <v>0</v>
      </c>
      <c r="JX8" s="249">
        <f>データ!KB67</f>
        <v>0</v>
      </c>
      <c r="JY8" s="249">
        <f>データ!KC67</f>
        <v>0</v>
      </c>
      <c r="JZ8" s="249">
        <f>データ!KD67</f>
        <v>0</v>
      </c>
      <c r="KA8" s="249">
        <f>データ!KE67</f>
        <v>0</v>
      </c>
      <c r="KB8" s="249">
        <f>データ!KF67</f>
        <v>0</v>
      </c>
      <c r="KC8" s="249">
        <f>データ!KG67</f>
        <v>0</v>
      </c>
      <c r="KD8" s="249">
        <f>データ!KH67</f>
        <v>0</v>
      </c>
      <c r="KE8" s="249">
        <f>データ!KI67</f>
        <v>0</v>
      </c>
      <c r="KF8" s="249">
        <f>データ!KJ67</f>
        <v>0</v>
      </c>
      <c r="KG8" s="249">
        <f>データ!KK67</f>
        <v>0</v>
      </c>
      <c r="KH8" s="249">
        <f>データ!KL67</f>
        <v>0</v>
      </c>
      <c r="KI8" s="249">
        <f>データ!KM67</f>
        <v>0</v>
      </c>
      <c r="KJ8" s="249">
        <f>データ!KN67</f>
        <v>0</v>
      </c>
      <c r="KK8" s="249">
        <f>データ!KO67</f>
        <v>0</v>
      </c>
      <c r="KL8" s="249">
        <f>データ!KP67</f>
        <v>0</v>
      </c>
      <c r="KM8" s="249">
        <f>データ!KQ67</f>
        <v>0</v>
      </c>
      <c r="KN8" s="249">
        <f>データ!KR67</f>
        <v>0</v>
      </c>
      <c r="KO8" s="249">
        <f>データ!KS67</f>
        <v>0</v>
      </c>
      <c r="KP8" s="249">
        <f>データ!KT67</f>
        <v>0</v>
      </c>
      <c r="KQ8" s="249">
        <f>データ!KU67</f>
        <v>0</v>
      </c>
      <c r="KR8" s="249">
        <f>データ!KV67</f>
        <v>0</v>
      </c>
      <c r="KS8" s="249">
        <f>データ!KW67</f>
        <v>0</v>
      </c>
      <c r="KT8" s="249">
        <f>データ!KX67</f>
        <v>0</v>
      </c>
      <c r="KU8" s="249">
        <f>データ!KY67</f>
        <v>0</v>
      </c>
      <c r="KV8" s="249">
        <f>データ!KZ67</f>
        <v>0</v>
      </c>
      <c r="KW8" s="249">
        <f>データ!LA67</f>
        <v>0</v>
      </c>
      <c r="KX8" s="249">
        <f>データ!LB67</f>
        <v>0</v>
      </c>
      <c r="KY8" s="249">
        <f>データ!LC67</f>
        <v>0</v>
      </c>
      <c r="KZ8" s="249">
        <f>データ!LD67</f>
        <v>0</v>
      </c>
      <c r="LA8" s="249">
        <f>データ!LE67</f>
        <v>0</v>
      </c>
      <c r="LB8" s="249">
        <f>データ!LF67</f>
        <v>0</v>
      </c>
      <c r="LC8" s="249">
        <f>データ!LG67</f>
        <v>0</v>
      </c>
      <c r="LD8" s="249">
        <f>データ!LH67</f>
        <v>0</v>
      </c>
      <c r="LE8" s="249">
        <f>データ!LI67</f>
        <v>0</v>
      </c>
      <c r="LF8" s="249">
        <f>データ!LJ67</f>
        <v>0</v>
      </c>
      <c r="LG8" s="249">
        <f>データ!LK67</f>
        <v>0</v>
      </c>
      <c r="LH8" s="249">
        <f>データ!LL67</f>
        <v>0</v>
      </c>
      <c r="LI8" s="249">
        <f>データ!LM67</f>
        <v>0</v>
      </c>
      <c r="LJ8" s="249">
        <f>データ!LN67</f>
        <v>0</v>
      </c>
      <c r="LK8" s="249">
        <f>データ!LO67</f>
        <v>0</v>
      </c>
      <c r="LL8" s="249">
        <f>データ!LP67</f>
        <v>0</v>
      </c>
      <c r="LM8" s="249">
        <f>データ!LQ67</f>
        <v>0</v>
      </c>
      <c r="LN8" s="249">
        <f>データ!LR67</f>
        <v>0</v>
      </c>
      <c r="LO8" s="249">
        <f>データ!LS67</f>
        <v>0</v>
      </c>
      <c r="LP8" s="249">
        <f>データ!LT67</f>
        <v>0</v>
      </c>
      <c r="LQ8" s="249">
        <f>データ!LU67</f>
        <v>0</v>
      </c>
      <c r="LR8" s="249">
        <f>データ!LV67</f>
        <v>0</v>
      </c>
      <c r="LS8" s="249">
        <f>データ!LW67</f>
        <v>0</v>
      </c>
      <c r="LT8" s="249">
        <f>データ!LX67</f>
        <v>0</v>
      </c>
      <c r="LU8" s="249">
        <f>データ!LY67</f>
        <v>0</v>
      </c>
      <c r="LV8" s="249">
        <f>データ!LZ67</f>
        <v>0</v>
      </c>
      <c r="LW8" s="249">
        <f>データ!MA67</f>
        <v>0</v>
      </c>
      <c r="LX8" s="249">
        <f>データ!MB67</f>
        <v>0</v>
      </c>
      <c r="LY8" s="249">
        <f>データ!MC67</f>
        <v>0</v>
      </c>
      <c r="LZ8" s="249">
        <f>データ!MD67</f>
        <v>0</v>
      </c>
      <c r="MA8" s="249">
        <f>データ!ME67</f>
        <v>0</v>
      </c>
      <c r="MB8" s="249">
        <f>データ!MF67</f>
        <v>0</v>
      </c>
      <c r="MC8" s="249">
        <f>データ!MG67</f>
        <v>0</v>
      </c>
      <c r="MD8" s="249">
        <f>データ!MH67</f>
        <v>0</v>
      </c>
      <c r="ME8" s="249">
        <f>データ!MI67</f>
        <v>0</v>
      </c>
      <c r="MF8" s="249">
        <f>データ!MJ67</f>
        <v>0</v>
      </c>
      <c r="MG8" s="249">
        <f>データ!MK67</f>
        <v>0</v>
      </c>
      <c r="MH8" s="249">
        <f>データ!ML67</f>
        <v>0</v>
      </c>
      <c r="MI8" s="249">
        <f>データ!MM67</f>
        <v>0</v>
      </c>
      <c r="MJ8" s="249">
        <f>データ!MN67</f>
        <v>0</v>
      </c>
      <c r="MK8" s="249">
        <f>データ!MO67</f>
        <v>0</v>
      </c>
      <c r="ML8" s="249">
        <f>データ!MP67</f>
        <v>0</v>
      </c>
      <c r="MM8" s="249">
        <f>データ!MQ67</f>
        <v>0</v>
      </c>
      <c r="MN8" s="249">
        <f>データ!MR67</f>
        <v>0</v>
      </c>
      <c r="MO8" s="249">
        <f>データ!MS67</f>
        <v>0</v>
      </c>
      <c r="MP8" s="249">
        <f>データ!MT67</f>
        <v>0</v>
      </c>
      <c r="MQ8" s="249">
        <f>データ!MU67</f>
        <v>0</v>
      </c>
      <c r="MR8" s="249">
        <f>データ!MV67</f>
        <v>0</v>
      </c>
      <c r="MS8" s="249">
        <f>データ!MW67</f>
        <v>0</v>
      </c>
      <c r="MT8" s="249">
        <f>データ!MX67</f>
        <v>0</v>
      </c>
      <c r="MU8" s="249">
        <f>データ!MY67</f>
        <v>0</v>
      </c>
      <c r="MV8" s="249">
        <f>データ!MZ67</f>
        <v>0</v>
      </c>
      <c r="MW8" s="249">
        <f>データ!NA67</f>
        <v>0</v>
      </c>
      <c r="MX8" s="249">
        <f>データ!NB67</f>
        <v>0</v>
      </c>
      <c r="MY8" s="249">
        <f>データ!NC67</f>
        <v>0</v>
      </c>
      <c r="MZ8" s="249">
        <f>データ!ND67</f>
        <v>0</v>
      </c>
      <c r="NA8" s="249">
        <f>データ!NE67</f>
        <v>0</v>
      </c>
      <c r="NB8" s="249">
        <f>データ!NF67</f>
        <v>0</v>
      </c>
      <c r="NC8" s="249">
        <f>データ!NG67</f>
        <v>0</v>
      </c>
      <c r="ND8" s="249">
        <f>データ!NH67</f>
        <v>0</v>
      </c>
      <c r="NE8" s="249">
        <f>データ!NI67</f>
        <v>0</v>
      </c>
      <c r="NF8" s="249">
        <f>データ!NJ67</f>
        <v>0</v>
      </c>
      <c r="NG8" s="249">
        <f>データ!NK67</f>
        <v>0</v>
      </c>
      <c r="NH8" s="249">
        <f>データ!NL67</f>
        <v>0</v>
      </c>
      <c r="NI8" s="249">
        <f>データ!NM67</f>
        <v>0</v>
      </c>
      <c r="NJ8" s="249">
        <f>データ!NN67</f>
        <v>0</v>
      </c>
      <c r="NK8" s="249">
        <f>データ!NO67</f>
        <v>0</v>
      </c>
      <c r="NL8" s="249">
        <f>データ!NP67</f>
        <v>0</v>
      </c>
      <c r="NM8" s="249">
        <f>データ!NQ67</f>
        <v>0</v>
      </c>
      <c r="NN8" s="249">
        <f>データ!NR67</f>
        <v>0</v>
      </c>
      <c r="NO8" s="249">
        <f>データ!NS67</f>
        <v>0</v>
      </c>
      <c r="NP8" s="249">
        <f>データ!NT67</f>
        <v>0</v>
      </c>
      <c r="NQ8" s="249">
        <f>データ!NU67</f>
        <v>0</v>
      </c>
      <c r="NR8" s="249">
        <f>データ!NV67</f>
        <v>0</v>
      </c>
      <c r="NS8" s="249">
        <f>データ!NW67</f>
        <v>0</v>
      </c>
      <c r="NT8" s="249">
        <f>データ!NX67</f>
        <v>0</v>
      </c>
      <c r="NU8" s="249">
        <f>データ!NY67</f>
        <v>0</v>
      </c>
      <c r="NV8" s="249">
        <f>データ!NZ67</f>
        <v>0</v>
      </c>
      <c r="NW8" s="249">
        <f>データ!OA67</f>
        <v>0</v>
      </c>
      <c r="NX8" s="249">
        <f>データ!OB67</f>
        <v>0</v>
      </c>
      <c r="NY8" s="249">
        <f>データ!OC67</f>
        <v>0</v>
      </c>
      <c r="NZ8" s="249">
        <f>データ!OD67</f>
        <v>0</v>
      </c>
      <c r="OA8" s="249">
        <f>データ!OE67</f>
        <v>0</v>
      </c>
      <c r="OB8" s="249">
        <f>データ!OF67</f>
        <v>0</v>
      </c>
      <c r="OC8" s="249">
        <f>データ!OG67</f>
        <v>0</v>
      </c>
      <c r="OD8" s="249">
        <f>データ!OH67</f>
        <v>0</v>
      </c>
      <c r="OE8" s="249">
        <f>データ!OI67</f>
        <v>0</v>
      </c>
      <c r="OF8" s="249">
        <f>データ!OJ67</f>
        <v>0</v>
      </c>
      <c r="OG8" s="249">
        <f>データ!OK67</f>
        <v>0</v>
      </c>
      <c r="OH8" s="249">
        <f>データ!OL67</f>
        <v>0</v>
      </c>
      <c r="OI8" s="249">
        <f>データ!OM67</f>
        <v>0</v>
      </c>
      <c r="OJ8" s="249">
        <f>データ!ON67</f>
        <v>0</v>
      </c>
      <c r="OK8" s="249">
        <f>データ!OO67</f>
        <v>0</v>
      </c>
      <c r="OL8" s="249">
        <f>データ!OP67</f>
        <v>0</v>
      </c>
      <c r="OM8" s="249">
        <f>データ!OQ67</f>
        <v>0</v>
      </c>
      <c r="ON8" s="249">
        <f>データ!OR67</f>
        <v>0</v>
      </c>
      <c r="OO8" s="249">
        <f>データ!OS67</f>
        <v>0</v>
      </c>
      <c r="OP8" s="249">
        <f>データ!OT67</f>
        <v>0</v>
      </c>
      <c r="OQ8" s="249">
        <f>データ!OU67</f>
        <v>0</v>
      </c>
      <c r="OR8" s="249">
        <f>データ!OV67</f>
        <v>0</v>
      </c>
      <c r="OS8" s="249">
        <f>データ!OW67</f>
        <v>0</v>
      </c>
      <c r="OT8" s="249">
        <f>データ!OX67</f>
        <v>0</v>
      </c>
      <c r="OU8" s="249">
        <f>データ!OY67</f>
        <v>0</v>
      </c>
      <c r="OV8" s="249">
        <f>データ!OZ67</f>
        <v>0</v>
      </c>
      <c r="OW8" s="249">
        <f>データ!PA67</f>
        <v>0</v>
      </c>
      <c r="OX8" s="249">
        <f>データ!PB67</f>
        <v>0</v>
      </c>
      <c r="OY8" s="249">
        <f>データ!PC67</f>
        <v>0</v>
      </c>
      <c r="OZ8" s="249">
        <f>データ!PD67</f>
        <v>0</v>
      </c>
      <c r="PA8" s="249">
        <f>データ!PE67</f>
        <v>0</v>
      </c>
      <c r="PB8" s="249">
        <f>データ!PF67</f>
        <v>0</v>
      </c>
      <c r="PC8" s="249">
        <f>データ!PG67</f>
        <v>0</v>
      </c>
      <c r="PD8" s="249">
        <f>データ!PH67</f>
        <v>0</v>
      </c>
      <c r="PE8" s="249">
        <f>データ!PI67</f>
        <v>0</v>
      </c>
    </row>
  </sheetData>
  <phoneticPr fontId="2"/>
  <pageMargins left="0.78700000000000003" right="0.78700000000000003" top="0.98399999999999999" bottom="0.98399999999999999" header="0.51200000000000001" footer="0.51200000000000001"/>
  <pageSetup paperSize="9" orientation="portrait" horizontalDpi="400" verticalDpi="400" r:id="rId1"/>
  <headerFooter alignWithMargins="0">
    <oddHeader>&amp;A</oddHeader>
    <oddFooter>-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3:P47"/>
  <sheetViews>
    <sheetView zoomScale="75" workbookViewId="0">
      <selection activeCell="C12" sqref="C12"/>
    </sheetView>
  </sheetViews>
  <sheetFormatPr defaultRowHeight="13"/>
  <cols>
    <col min="1" max="1" width="20.7265625" customWidth="1"/>
    <col min="2" max="2" width="6.7265625" style="1" customWidth="1"/>
    <col min="3" max="3" width="8.7265625" customWidth="1"/>
    <col min="4" max="4" width="20.7265625" customWidth="1"/>
    <col min="5" max="5" width="6.7265625" customWidth="1"/>
    <col min="6" max="6" width="8.7265625" customWidth="1"/>
    <col min="8" max="11" width="8.6328125" customWidth="1"/>
    <col min="12" max="12" width="2.6328125" customWidth="1"/>
    <col min="13" max="15" width="8.6328125" customWidth="1"/>
    <col min="16" max="16" width="6.7265625" customWidth="1"/>
  </cols>
  <sheetData>
    <row r="3" spans="1:16">
      <c r="A3" s="250"/>
      <c r="B3" s="23" t="s">
        <v>17</v>
      </c>
      <c r="C3" s="251" t="s">
        <v>153</v>
      </c>
      <c r="D3" s="250"/>
      <c r="E3" s="250" t="s">
        <v>25</v>
      </c>
      <c r="F3" s="251" t="s">
        <v>153</v>
      </c>
      <c r="H3" s="252"/>
      <c r="I3" s="252"/>
      <c r="J3" s="252"/>
      <c r="K3" s="252"/>
      <c r="L3" s="252"/>
      <c r="M3" s="252"/>
      <c r="N3" s="252"/>
      <c r="O3" s="252"/>
      <c r="P3" s="252"/>
    </row>
    <row r="4" spans="1:16">
      <c r="A4" s="250" t="s">
        <v>171</v>
      </c>
      <c r="B4" s="23"/>
      <c r="C4" s="251"/>
      <c r="D4" s="250" t="s">
        <v>171</v>
      </c>
      <c r="E4" s="250"/>
      <c r="F4" s="251"/>
      <c r="H4" s="252"/>
      <c r="I4" s="252"/>
      <c r="J4" s="252"/>
      <c r="K4" s="252"/>
      <c r="L4" s="252"/>
      <c r="M4" s="252"/>
      <c r="N4" s="252"/>
      <c r="O4" s="252"/>
      <c r="P4" s="252"/>
    </row>
    <row r="5" spans="1:16">
      <c r="A5" s="253" t="str">
        <f>+"貨  物  船     "&amp;+B17&amp;"     "&amp;+C17&amp;"."&amp;+C31</f>
        <v>貨  物  船      3     42.9</v>
      </c>
      <c r="B5" s="254">
        <f>+データ!E33</f>
        <v>3</v>
      </c>
      <c r="C5" s="255">
        <f t="shared" ref="C5:C10" si="0">ROUND(B5/$C$12*100,1)</f>
        <v>42.9</v>
      </c>
      <c r="D5" s="256" t="str">
        <f>+"貨  物  船     "&amp;+E17&amp;"      "&amp;+F17&amp;"."&amp;+F31</f>
        <v>貨  物  船     16      69.6</v>
      </c>
      <c r="E5" s="254">
        <f>+データ!E41</f>
        <v>16</v>
      </c>
      <c r="F5" s="257">
        <f>ROUND(E5/+$F$8*100,1)</f>
        <v>69.599999999999994</v>
      </c>
      <c r="H5" s="252"/>
      <c r="I5" s="252"/>
      <c r="J5" s="252"/>
      <c r="K5" s="252"/>
      <c r="L5" s="252"/>
      <c r="M5" s="252"/>
      <c r="N5" s="252"/>
      <c r="O5" s="252"/>
      <c r="P5" s="252"/>
    </row>
    <row r="6" spans="1:16">
      <c r="A6" s="256" t="str">
        <f>+"貨  客  船     "&amp;+B18&amp;"     "&amp;+"　-"</f>
        <v>貨  客  船      0     　-</v>
      </c>
      <c r="B6" s="254">
        <f>+データ!E34</f>
        <v>0</v>
      </c>
      <c r="C6" s="255">
        <f t="shared" si="0"/>
        <v>0</v>
      </c>
      <c r="D6" s="256" t="str">
        <f>+"油  送  船     "&amp;+E18&amp;"      "&amp;+F18&amp;"."&amp;+F32</f>
        <v>油  送  船      7      30.4</v>
      </c>
      <c r="E6" s="254">
        <f>+データ!E42</f>
        <v>7</v>
      </c>
      <c r="F6" s="257">
        <f>ROUND(E6/+$F$8*100,1)</f>
        <v>30.4</v>
      </c>
      <c r="H6" s="252"/>
      <c r="I6" s="252"/>
      <c r="J6" s="252"/>
      <c r="K6" s="252"/>
      <c r="L6" s="252"/>
      <c r="M6" s="252"/>
      <c r="N6" s="252"/>
      <c r="O6" s="252"/>
      <c r="P6" s="252"/>
    </row>
    <row r="7" spans="1:16">
      <c r="A7" s="256" t="str">
        <f>+"客       船　   "&amp;+B19&amp;"     "&amp;+"　-"</f>
        <v>客       船　    0     　-</v>
      </c>
      <c r="B7" s="254">
        <f>+データ!E35</f>
        <v>0</v>
      </c>
      <c r="C7" s="255">
        <f t="shared" si="0"/>
        <v>0</v>
      </c>
      <c r="D7" s="256" t="str">
        <f>+"そ  の  他      "&amp;+E19&amp;"      "&amp;+"　-"</f>
        <v>そ  の  他       0      　-</v>
      </c>
      <c r="E7" s="254">
        <f>+データ!E43</f>
        <v>0</v>
      </c>
      <c r="F7" s="257">
        <f>100-F6-F5</f>
        <v>0</v>
      </c>
      <c r="H7" s="252"/>
      <c r="I7" s="252"/>
      <c r="J7" s="252"/>
      <c r="K7" s="252"/>
      <c r="L7" s="252"/>
      <c r="M7" s="252"/>
      <c r="N7" s="252"/>
      <c r="O7" s="252"/>
      <c r="P7" s="252"/>
    </row>
    <row r="8" spans="1:16">
      <c r="A8" s="256" t="str">
        <f>+"航  送  船     "&amp;+B20&amp;"     "&amp;+C20&amp;"."&amp;+C34</f>
        <v>航  送  船      1     14.3</v>
      </c>
      <c r="B8" s="254">
        <f>+データ!E36</f>
        <v>1</v>
      </c>
      <c r="C8" s="255">
        <f t="shared" si="0"/>
        <v>14.3</v>
      </c>
      <c r="D8" s="258" t="str">
        <f>+"合  計  値     "&amp;+F8</f>
        <v>合  計  値     23</v>
      </c>
      <c r="E8" s="250"/>
      <c r="F8" s="251">
        <f>SUM(E5:E7)</f>
        <v>23</v>
      </c>
      <c r="H8" s="252"/>
      <c r="I8" s="252"/>
      <c r="J8" s="252"/>
      <c r="K8" s="252"/>
      <c r="L8" s="252"/>
      <c r="M8" s="252"/>
      <c r="N8" s="252"/>
      <c r="O8" s="252"/>
      <c r="P8" s="252"/>
    </row>
    <row r="9" spans="1:16">
      <c r="A9" s="256" t="str">
        <f>+"油  送  船     "&amp;+B21&amp;"     "&amp;+"　-"</f>
        <v>油  送  船      0     　-</v>
      </c>
      <c r="B9" s="254">
        <f>+データ!E37</f>
        <v>0</v>
      </c>
      <c r="C9" s="255">
        <f t="shared" si="0"/>
        <v>0</v>
      </c>
      <c r="D9" s="259"/>
      <c r="E9" s="250"/>
      <c r="F9" s="251"/>
      <c r="H9" s="252"/>
      <c r="I9" s="252"/>
      <c r="J9" s="252"/>
      <c r="K9" s="252"/>
      <c r="L9" s="252"/>
      <c r="M9" s="252"/>
      <c r="N9" s="252"/>
      <c r="O9" s="252"/>
      <c r="P9" s="252"/>
    </row>
    <row r="10" spans="1:16">
      <c r="A10" s="256" t="str">
        <f>+"漁       船　   "&amp;+B22&amp;"     "&amp;+"　-"</f>
        <v>漁       船　    0     　-</v>
      </c>
      <c r="B10" s="254">
        <f>+データ!E38</f>
        <v>0</v>
      </c>
      <c r="C10" s="255">
        <f t="shared" si="0"/>
        <v>0</v>
      </c>
      <c r="D10" s="259"/>
      <c r="E10" s="250"/>
      <c r="F10" s="251"/>
      <c r="H10" s="252"/>
      <c r="I10" s="252"/>
      <c r="J10" s="252"/>
      <c r="K10" s="252"/>
      <c r="L10" s="252"/>
      <c r="M10" s="252"/>
      <c r="N10" s="252"/>
      <c r="O10" s="252"/>
      <c r="P10" s="252"/>
    </row>
    <row r="11" spans="1:16">
      <c r="A11" s="256" t="str">
        <f>+"そ  の  他     "&amp;+B23&amp;"     "&amp;+C23&amp;"."&amp;+C37</f>
        <v>そ  の  他      3     42.9</v>
      </c>
      <c r="B11" s="254">
        <f>+データ!E39</f>
        <v>3</v>
      </c>
      <c r="C11" s="255">
        <v>42.9</v>
      </c>
      <c r="D11" s="259"/>
      <c r="E11" s="250"/>
      <c r="F11" s="250"/>
      <c r="H11" s="252"/>
      <c r="I11" s="252"/>
      <c r="J11" s="252"/>
      <c r="K11" s="252"/>
      <c r="L11" s="252"/>
      <c r="M11" s="252"/>
      <c r="N11" s="252"/>
      <c r="O11" s="252"/>
      <c r="P11" s="252"/>
    </row>
    <row r="12" spans="1:16">
      <c r="A12" s="258" t="str">
        <f>+"合  計  値     "&amp;+C12</f>
        <v>合  計  値     7</v>
      </c>
      <c r="B12" s="23" t="s">
        <v>154</v>
      </c>
      <c r="C12" s="251">
        <f>SUM(B5:B11)</f>
        <v>7</v>
      </c>
      <c r="D12" s="250"/>
      <c r="E12" s="250"/>
      <c r="F12" s="250"/>
      <c r="H12" s="252"/>
      <c r="I12" s="252"/>
      <c r="J12" s="252"/>
      <c r="K12" s="252"/>
      <c r="L12" s="252"/>
      <c r="M12" s="252"/>
      <c r="N12" s="252"/>
      <c r="O12" s="252"/>
      <c r="P12" s="252"/>
    </row>
    <row r="13" spans="1:16">
      <c r="C13" s="260"/>
      <c r="H13" s="252"/>
      <c r="I13" s="252"/>
      <c r="J13" s="252"/>
      <c r="K13" s="252"/>
      <c r="L13" s="252"/>
      <c r="M13" s="252"/>
      <c r="N13" s="252"/>
      <c r="O13" s="252"/>
      <c r="P13" s="252"/>
    </row>
    <row r="14" spans="1:16">
      <c r="H14" s="252"/>
      <c r="I14" s="252"/>
      <c r="J14" s="252"/>
      <c r="K14" s="252"/>
      <c r="L14" s="252"/>
      <c r="M14" s="252"/>
      <c r="N14" s="252"/>
      <c r="O14" s="252"/>
      <c r="P14" s="252"/>
    </row>
    <row r="15" spans="1:16">
      <c r="H15" s="252"/>
      <c r="I15" s="252"/>
      <c r="J15" s="252"/>
      <c r="K15" s="252"/>
      <c r="L15" s="252"/>
      <c r="M15" s="252"/>
      <c r="N15" s="252"/>
      <c r="O15" s="252"/>
      <c r="P15" s="252"/>
    </row>
    <row r="16" spans="1:16" hidden="1">
      <c r="A16" t="s">
        <v>155</v>
      </c>
      <c r="H16" s="252"/>
      <c r="I16" s="252"/>
      <c r="J16" s="252"/>
      <c r="K16" s="252"/>
      <c r="L16" s="252"/>
      <c r="M16" s="252"/>
      <c r="N16" s="252"/>
      <c r="O16" s="252"/>
      <c r="P16" s="252"/>
    </row>
    <row r="17" spans="1:16" hidden="1">
      <c r="A17" s="250"/>
      <c r="B17" s="23" t="str">
        <f t="shared" ref="B17:B23" si="1">IF(B5&gt;9,+B5,+" "&amp;+B5)</f>
        <v xml:space="preserve"> 3</v>
      </c>
      <c r="C17" s="261">
        <f t="shared" ref="C17:C24" si="2">IF(ROUNDDOWN(C5,0)&gt;9,ROUNDDOWN(C5,0),+" "&amp;+ROUNDDOWN(C5,0))</f>
        <v>42</v>
      </c>
      <c r="D17" s="250"/>
      <c r="E17" s="250">
        <f>IF(E5&gt;9,+E5,+" "&amp;+E5)</f>
        <v>16</v>
      </c>
      <c r="F17" s="261">
        <f>IF(ROUNDDOWN(F5,0)&gt;10,ROUNDDOWN(F5,0),+" "&amp;+ROUNDDOWN(F5,0))</f>
        <v>69</v>
      </c>
      <c r="H17" s="252"/>
      <c r="I17" s="252"/>
      <c r="J17" s="252"/>
      <c r="K17" s="252"/>
      <c r="L17" s="252"/>
      <c r="M17" s="252"/>
      <c r="N17" s="252"/>
      <c r="O17" s="252"/>
      <c r="P17" s="252"/>
    </row>
    <row r="18" spans="1:16" hidden="1">
      <c r="A18" s="250"/>
      <c r="B18" s="23" t="str">
        <f t="shared" si="1"/>
        <v xml:space="preserve"> 0</v>
      </c>
      <c r="C18" s="261" t="str">
        <f t="shared" si="2"/>
        <v xml:space="preserve"> 0</v>
      </c>
      <c r="D18" s="250"/>
      <c r="E18" s="250" t="str">
        <f>IF(E6&gt;9,+E6,+" "&amp;+E6)</f>
        <v xml:space="preserve"> 7</v>
      </c>
      <c r="F18" s="261">
        <f>IF(ROUNDDOWN(F6,0)&gt;10,ROUNDDOWN(F6,0),+" "&amp;+ROUNDDOWN(F6,0))</f>
        <v>30</v>
      </c>
      <c r="H18" s="252"/>
      <c r="I18" s="252"/>
      <c r="J18" s="252"/>
      <c r="K18" s="252"/>
      <c r="L18" s="252"/>
      <c r="M18" s="252"/>
      <c r="N18" s="252"/>
      <c r="O18" s="252"/>
      <c r="P18" s="252"/>
    </row>
    <row r="19" spans="1:16" hidden="1">
      <c r="A19" s="250"/>
      <c r="B19" s="23" t="str">
        <f t="shared" si="1"/>
        <v xml:space="preserve"> 0</v>
      </c>
      <c r="C19" s="261" t="str">
        <f t="shared" si="2"/>
        <v xml:space="preserve"> 0</v>
      </c>
      <c r="D19" s="250"/>
      <c r="E19" s="250" t="str">
        <f>IF(E7&gt;9,+E7,+" "&amp;+E7)</f>
        <v xml:space="preserve"> 0</v>
      </c>
      <c r="F19" s="261" t="str">
        <f>IF(ROUNDDOWN(F7,0)&gt;10,ROUNDDOWN(F7,0),+" "&amp;+ROUNDDOWN(F7,0))</f>
        <v xml:space="preserve"> 0</v>
      </c>
      <c r="H19" s="252"/>
      <c r="I19" s="252"/>
      <c r="J19" s="252"/>
      <c r="K19" s="252"/>
      <c r="L19" s="252"/>
      <c r="M19" s="252"/>
      <c r="N19" s="252"/>
      <c r="O19" s="252"/>
      <c r="P19" s="252"/>
    </row>
    <row r="20" spans="1:16" hidden="1">
      <c r="A20" s="250"/>
      <c r="B20" s="23" t="str">
        <f t="shared" si="1"/>
        <v xml:space="preserve"> 1</v>
      </c>
      <c r="C20" s="261">
        <f t="shared" si="2"/>
        <v>14</v>
      </c>
      <c r="D20" s="250"/>
      <c r="E20" s="250"/>
      <c r="F20" s="250"/>
      <c r="H20" s="252"/>
      <c r="I20" s="252"/>
      <c r="J20" s="252"/>
      <c r="K20" s="252"/>
      <c r="L20" s="252"/>
      <c r="M20" s="252"/>
      <c r="N20" s="252"/>
      <c r="O20" s="252"/>
      <c r="P20" s="252"/>
    </row>
    <row r="21" spans="1:16" hidden="1">
      <c r="A21" s="250"/>
      <c r="B21" s="23" t="str">
        <f t="shared" si="1"/>
        <v xml:space="preserve"> 0</v>
      </c>
      <c r="C21" s="261" t="str">
        <f t="shared" si="2"/>
        <v xml:space="preserve"> 0</v>
      </c>
      <c r="D21" s="250"/>
      <c r="E21" s="250"/>
      <c r="F21" s="250"/>
      <c r="H21" s="252"/>
      <c r="I21" s="252"/>
      <c r="J21" s="252"/>
      <c r="K21" s="252"/>
      <c r="L21" s="252"/>
      <c r="M21" s="252"/>
      <c r="N21" s="252"/>
      <c r="O21" s="252"/>
      <c r="P21" s="252"/>
    </row>
    <row r="22" spans="1:16" hidden="1">
      <c r="A22" s="250"/>
      <c r="B22" s="23" t="str">
        <f t="shared" si="1"/>
        <v xml:space="preserve"> 0</v>
      </c>
      <c r="C22" s="261" t="str">
        <f t="shared" si="2"/>
        <v xml:space="preserve"> 0</v>
      </c>
      <c r="D22" s="250"/>
      <c r="E22" s="250"/>
      <c r="F22" s="250"/>
      <c r="H22" s="252"/>
      <c r="I22" s="252"/>
      <c r="J22" s="252"/>
      <c r="K22" s="252"/>
      <c r="L22" s="252"/>
      <c r="M22" s="252"/>
      <c r="N22" s="252"/>
      <c r="O22" s="252"/>
      <c r="P22" s="252"/>
    </row>
    <row r="23" spans="1:16" hidden="1">
      <c r="A23" s="250"/>
      <c r="B23" s="23" t="str">
        <f t="shared" si="1"/>
        <v xml:space="preserve"> 3</v>
      </c>
      <c r="C23" s="261">
        <f t="shared" si="2"/>
        <v>42</v>
      </c>
      <c r="D23" s="250"/>
      <c r="E23" s="250"/>
      <c r="F23" s="250"/>
      <c r="H23" s="252"/>
      <c r="I23" s="252"/>
      <c r="J23" s="252"/>
      <c r="K23" s="252"/>
      <c r="L23" s="252"/>
      <c r="M23" s="252"/>
      <c r="N23" s="252"/>
      <c r="O23" s="252"/>
      <c r="P23" s="252"/>
    </row>
    <row r="24" spans="1:16" hidden="1">
      <c r="A24" s="250"/>
      <c r="B24" s="23"/>
      <c r="C24" s="261" t="str">
        <f t="shared" si="2"/>
        <v xml:space="preserve"> 7</v>
      </c>
      <c r="D24" s="250"/>
      <c r="E24" s="261"/>
      <c r="F24" s="261">
        <f>ROUNDDOWN(F5,0)</f>
        <v>69</v>
      </c>
      <c r="H24" s="252"/>
      <c r="I24" s="252"/>
      <c r="J24" s="252"/>
      <c r="K24" s="252"/>
      <c r="L24" s="252"/>
      <c r="M24" s="252"/>
      <c r="N24" s="252"/>
      <c r="O24" s="252"/>
      <c r="P24" s="252"/>
    </row>
    <row r="25" spans="1:16" hidden="1">
      <c r="A25" s="250"/>
      <c r="B25" s="23"/>
      <c r="C25" s="261">
        <f t="shared" ref="C25:C30" si="3">ROUNDDOWN(C6,0)</f>
        <v>0</v>
      </c>
      <c r="D25" s="250"/>
      <c r="E25" s="261"/>
      <c r="F25" s="261">
        <f>ROUNDDOWN(F6,0)</f>
        <v>30</v>
      </c>
      <c r="H25" s="252"/>
      <c r="I25" s="252"/>
      <c r="J25" s="252"/>
      <c r="K25" s="252"/>
      <c r="L25" s="252"/>
      <c r="M25" s="252"/>
      <c r="N25" s="252"/>
      <c r="O25" s="252"/>
      <c r="P25" s="252"/>
    </row>
    <row r="26" spans="1:16" hidden="1">
      <c r="A26" s="250"/>
      <c r="B26" s="23"/>
      <c r="C26" s="261">
        <f t="shared" si="3"/>
        <v>0</v>
      </c>
      <c r="D26" s="250"/>
      <c r="E26" s="261"/>
      <c r="F26" s="261">
        <f>ROUNDDOWN(F7,0)</f>
        <v>0</v>
      </c>
      <c r="H26" s="252"/>
      <c r="I26" s="252"/>
      <c r="J26" s="252"/>
      <c r="K26" s="252"/>
      <c r="L26" s="252"/>
      <c r="M26" s="252"/>
      <c r="N26" s="252"/>
      <c r="O26" s="252"/>
      <c r="P26" s="252"/>
    </row>
    <row r="27" spans="1:16" hidden="1">
      <c r="A27" s="250"/>
      <c r="B27" s="23"/>
      <c r="C27" s="261">
        <f t="shared" si="3"/>
        <v>14</v>
      </c>
      <c r="D27" s="250"/>
      <c r="E27" s="250"/>
      <c r="F27" s="250"/>
      <c r="H27" s="252"/>
      <c r="I27" s="252"/>
      <c r="J27" s="252"/>
      <c r="K27" s="252"/>
      <c r="L27" s="252"/>
      <c r="M27" s="252"/>
      <c r="N27" s="252"/>
      <c r="O27" s="252"/>
      <c r="P27" s="252"/>
    </row>
    <row r="28" spans="1:16" hidden="1">
      <c r="A28" s="250"/>
      <c r="B28" s="23"/>
      <c r="C28" s="261">
        <f t="shared" si="3"/>
        <v>0</v>
      </c>
      <c r="D28" s="250"/>
      <c r="E28" s="250"/>
      <c r="F28" s="250"/>
      <c r="H28" s="252"/>
      <c r="I28" s="252"/>
      <c r="J28" s="252"/>
      <c r="K28" s="252"/>
      <c r="L28" s="252"/>
      <c r="M28" s="252"/>
      <c r="N28" s="252"/>
      <c r="O28" s="252"/>
      <c r="P28" s="252"/>
    </row>
    <row r="29" spans="1:16" hidden="1">
      <c r="A29" s="250"/>
      <c r="B29" s="23"/>
      <c r="C29" s="261">
        <f t="shared" si="3"/>
        <v>0</v>
      </c>
      <c r="D29" s="250"/>
      <c r="E29" s="250"/>
      <c r="F29" s="250"/>
      <c r="H29" s="252"/>
      <c r="I29" s="252"/>
      <c r="J29" s="252"/>
      <c r="K29" s="252"/>
      <c r="L29" s="252"/>
      <c r="M29" s="252"/>
      <c r="N29" s="252"/>
      <c r="O29" s="252"/>
      <c r="P29" s="252"/>
    </row>
    <row r="30" spans="1:16" hidden="1">
      <c r="A30" s="250"/>
      <c r="B30" s="23"/>
      <c r="C30" s="261">
        <f t="shared" si="3"/>
        <v>42</v>
      </c>
      <c r="D30" s="250"/>
      <c r="E30" s="250"/>
      <c r="F30" s="250"/>
      <c r="H30" s="252"/>
      <c r="I30" s="252"/>
      <c r="J30" s="252"/>
      <c r="K30" s="252"/>
      <c r="L30" s="252"/>
      <c r="M30" s="252"/>
      <c r="N30" s="252"/>
      <c r="O30" s="252"/>
      <c r="P30" s="252"/>
    </row>
    <row r="31" spans="1:16" hidden="1">
      <c r="A31" s="250"/>
      <c r="B31" s="23"/>
      <c r="C31" s="250">
        <f t="shared" ref="C31:C37" si="4">ROUND(+(C5-C17)*10,0)</f>
        <v>9</v>
      </c>
      <c r="D31" s="250"/>
      <c r="E31" s="250"/>
      <c r="F31" s="250">
        <f>ROUND(+(F5-F24)*10,0)</f>
        <v>6</v>
      </c>
      <c r="H31" s="252"/>
      <c r="I31" s="252"/>
      <c r="J31" s="252"/>
      <c r="K31" s="252"/>
      <c r="L31" s="252"/>
      <c r="M31" s="252"/>
      <c r="N31" s="252"/>
      <c r="O31" s="252"/>
      <c r="P31" s="252"/>
    </row>
    <row r="32" spans="1:16" hidden="1">
      <c r="A32" s="250"/>
      <c r="B32" s="23"/>
      <c r="C32" s="250">
        <f t="shared" si="4"/>
        <v>0</v>
      </c>
      <c r="D32" s="250"/>
      <c r="E32" s="250"/>
      <c r="F32" s="250">
        <f>ROUND(+(F6-F25)*10,0)</f>
        <v>4</v>
      </c>
      <c r="H32" s="252"/>
      <c r="I32" s="252"/>
      <c r="J32" s="252"/>
      <c r="K32" s="252"/>
      <c r="L32" s="252"/>
      <c r="M32" s="252"/>
      <c r="N32" s="252"/>
      <c r="O32" s="252"/>
      <c r="P32" s="252"/>
    </row>
    <row r="33" spans="1:16" hidden="1">
      <c r="A33" s="250"/>
      <c r="B33" s="23"/>
      <c r="C33" s="250">
        <f t="shared" si="4"/>
        <v>0</v>
      </c>
      <c r="D33" s="250"/>
      <c r="E33" s="250"/>
      <c r="F33" s="250">
        <f>ROUND(+(F7-F26)*10,0)</f>
        <v>0</v>
      </c>
      <c r="H33" s="252"/>
      <c r="I33" s="252"/>
      <c r="J33" s="252"/>
      <c r="K33" s="252"/>
      <c r="L33" s="252"/>
      <c r="M33" s="252"/>
      <c r="N33" s="252"/>
      <c r="O33" s="252"/>
      <c r="P33" s="252"/>
    </row>
    <row r="34" spans="1:16" hidden="1">
      <c r="A34" s="250"/>
      <c r="B34" s="23"/>
      <c r="C34" s="250">
        <f t="shared" si="4"/>
        <v>3</v>
      </c>
      <c r="D34" s="250"/>
      <c r="E34" s="250"/>
      <c r="F34" s="250"/>
      <c r="H34" s="252"/>
      <c r="I34" s="252"/>
      <c r="J34" s="252"/>
      <c r="K34" s="252"/>
      <c r="L34" s="252"/>
      <c r="M34" s="252"/>
      <c r="N34" s="252"/>
      <c r="O34" s="252"/>
      <c r="P34" s="252"/>
    </row>
    <row r="35" spans="1:16" hidden="1">
      <c r="A35" s="250"/>
      <c r="B35" s="23"/>
      <c r="C35" s="250">
        <f t="shared" si="4"/>
        <v>0</v>
      </c>
      <c r="D35" s="250"/>
      <c r="E35" s="250"/>
      <c r="F35" s="250"/>
      <c r="H35" s="252"/>
      <c r="I35" s="252"/>
      <c r="J35" s="252"/>
      <c r="K35" s="252"/>
      <c r="L35" s="252"/>
      <c r="M35" s="252"/>
      <c r="N35" s="252"/>
      <c r="O35" s="252"/>
      <c r="P35" s="252"/>
    </row>
    <row r="36" spans="1:16" hidden="1">
      <c r="A36" s="250"/>
      <c r="B36" s="23"/>
      <c r="C36" s="250">
        <f t="shared" si="4"/>
        <v>0</v>
      </c>
      <c r="D36" s="250"/>
      <c r="E36" s="250"/>
      <c r="F36" s="250"/>
      <c r="H36" s="252"/>
      <c r="I36" s="252"/>
      <c r="J36" s="252"/>
      <c r="K36" s="252"/>
      <c r="L36" s="252"/>
      <c r="M36" s="252"/>
      <c r="N36" s="252"/>
      <c r="O36" s="252"/>
      <c r="P36" s="252"/>
    </row>
    <row r="37" spans="1:16" hidden="1">
      <c r="A37" s="250"/>
      <c r="B37" s="23"/>
      <c r="C37" s="250">
        <f t="shared" si="4"/>
        <v>9</v>
      </c>
      <c r="D37" s="250"/>
      <c r="E37" s="250"/>
      <c r="F37" s="250"/>
      <c r="H37" s="252"/>
      <c r="I37" s="252"/>
      <c r="J37" s="252"/>
      <c r="K37" s="252"/>
      <c r="L37" s="252"/>
      <c r="M37" s="252"/>
      <c r="N37" s="252"/>
      <c r="O37" s="252"/>
      <c r="P37" s="252"/>
    </row>
    <row r="38" spans="1:16">
      <c r="H38" s="252"/>
      <c r="I38" s="252"/>
      <c r="J38" s="252"/>
      <c r="K38" s="252"/>
      <c r="L38" s="252"/>
      <c r="M38" s="252"/>
      <c r="N38" s="252"/>
      <c r="O38" s="252"/>
      <c r="P38" s="252"/>
    </row>
    <row r="39" spans="1:16">
      <c r="B39" s="262"/>
      <c r="H39" s="252"/>
      <c r="I39" s="252"/>
      <c r="J39" s="252"/>
      <c r="K39" s="252"/>
      <c r="L39" s="252"/>
      <c r="M39" s="252"/>
      <c r="N39" s="252"/>
      <c r="O39" s="252"/>
      <c r="P39" s="252"/>
    </row>
    <row r="40" spans="1:16">
      <c r="H40" s="252"/>
      <c r="I40" s="252"/>
      <c r="J40" s="252"/>
      <c r="K40" s="252"/>
      <c r="L40" s="252"/>
      <c r="M40" s="252"/>
      <c r="N40" s="252"/>
      <c r="O40" s="252"/>
      <c r="P40" s="252"/>
    </row>
    <row r="41" spans="1:16">
      <c r="H41" s="252"/>
      <c r="I41" s="252"/>
      <c r="J41" s="252"/>
      <c r="K41" s="252"/>
      <c r="L41" s="252"/>
      <c r="M41" s="252"/>
      <c r="N41" s="252"/>
      <c r="O41" s="252"/>
      <c r="P41" s="252"/>
    </row>
    <row r="42" spans="1:16">
      <c r="H42" s="252"/>
      <c r="I42" s="252"/>
      <c r="J42" s="252"/>
      <c r="K42" s="252"/>
      <c r="L42" s="252"/>
      <c r="M42" s="252"/>
      <c r="N42" s="252"/>
      <c r="O42" s="252"/>
      <c r="P42" s="252"/>
    </row>
    <row r="43" spans="1:16">
      <c r="H43" s="252"/>
      <c r="I43" s="252"/>
      <c r="J43" s="252"/>
      <c r="K43" s="252"/>
      <c r="L43" s="252"/>
      <c r="M43" s="252"/>
      <c r="N43" s="252"/>
      <c r="O43" s="252"/>
      <c r="P43" s="252"/>
    </row>
    <row r="44" spans="1:16">
      <c r="H44" s="252"/>
      <c r="I44" s="252"/>
      <c r="J44" s="252"/>
      <c r="K44" s="252"/>
      <c r="L44" s="252"/>
      <c r="M44" s="252"/>
      <c r="N44" s="252"/>
      <c r="O44" s="252"/>
      <c r="P44" s="252"/>
    </row>
    <row r="45" spans="1:16">
      <c r="H45" s="252"/>
      <c r="I45" s="252"/>
      <c r="J45" s="252"/>
      <c r="K45" s="252"/>
      <c r="L45" s="252"/>
      <c r="M45" s="252"/>
      <c r="N45" s="252"/>
      <c r="O45" s="252"/>
      <c r="P45" s="252"/>
    </row>
    <row r="46" spans="1:16">
      <c r="H46" s="252"/>
      <c r="I46" s="252"/>
      <c r="J46" s="252"/>
      <c r="K46" s="252"/>
      <c r="L46" s="252"/>
      <c r="M46" s="252"/>
      <c r="N46" s="252"/>
      <c r="O46" s="252"/>
      <c r="P46" s="252"/>
    </row>
    <row r="47" spans="1:16">
      <c r="H47" s="252"/>
      <c r="I47" s="252"/>
      <c r="J47" s="252"/>
      <c r="K47" s="252"/>
      <c r="L47" s="252"/>
      <c r="M47" s="252"/>
      <c r="N47" s="252"/>
      <c r="O47" s="252"/>
      <c r="P47" s="252"/>
    </row>
  </sheetData>
  <phoneticPr fontId="2"/>
  <pageMargins left="0.78700000000000003" right="0.78700000000000003" top="0.98399999999999999" bottom="0.98399999999999999" header="0.51200000000000001" footer="0.51200000000000001"/>
  <pageSetup paperSize="9" orientation="portrait" horizontalDpi="400" verticalDpi="400" r:id="rId1"/>
  <headerFooter alignWithMargins="0">
    <oddHeader>&amp;A</oddHeader>
    <oddFooter>-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1:I17"/>
  <sheetViews>
    <sheetView zoomScale="130" zoomScaleNormal="130" workbookViewId="0">
      <selection activeCell="F7" sqref="F7"/>
    </sheetView>
  </sheetViews>
  <sheetFormatPr defaultRowHeight="13"/>
  <cols>
    <col min="1" max="1" width="2.6328125" customWidth="1"/>
    <col min="3" max="3" width="10" customWidth="1"/>
    <col min="4" max="4" width="10.6328125" customWidth="1"/>
    <col min="5" max="6" width="12.453125" customWidth="1"/>
    <col min="7" max="7" width="10.453125" customWidth="1"/>
    <col min="8" max="8" width="8.36328125" customWidth="1"/>
    <col min="9" max="9" width="8.453125" customWidth="1"/>
  </cols>
  <sheetData>
    <row r="1" spans="2:9" ht="13.5" thickBot="1">
      <c r="B1" s="224" t="s">
        <v>275</v>
      </c>
      <c r="C1" s="226"/>
      <c r="D1" s="226"/>
      <c r="E1" s="226"/>
      <c r="F1" s="226"/>
      <c r="G1" s="226"/>
      <c r="H1" s="226"/>
      <c r="I1" s="226"/>
    </row>
    <row r="2" spans="2:9">
      <c r="B2" s="263"/>
      <c r="C2" s="264" t="s">
        <v>156</v>
      </c>
      <c r="D2" s="265"/>
      <c r="E2" s="266"/>
      <c r="F2" s="266"/>
      <c r="G2" s="266"/>
      <c r="H2" s="267"/>
      <c r="I2" s="268"/>
    </row>
    <row r="3" spans="2:9">
      <c r="B3" s="269"/>
      <c r="C3" s="270" t="s">
        <v>276</v>
      </c>
      <c r="D3" s="271" t="s">
        <v>157</v>
      </c>
      <c r="E3" s="271" t="s">
        <v>122</v>
      </c>
      <c r="F3" s="272" t="s">
        <v>158</v>
      </c>
      <c r="G3" s="271" t="s">
        <v>159</v>
      </c>
      <c r="H3" s="271" t="s">
        <v>160</v>
      </c>
      <c r="I3" s="273"/>
    </row>
    <row r="4" spans="2:9">
      <c r="B4" s="269"/>
      <c r="C4" s="274" t="s">
        <v>161</v>
      </c>
      <c r="D4" s="275" t="s">
        <v>162</v>
      </c>
      <c r="E4" s="275" t="s">
        <v>163</v>
      </c>
      <c r="F4" s="275" t="s">
        <v>164</v>
      </c>
      <c r="G4" s="275" t="s">
        <v>165</v>
      </c>
      <c r="H4" s="275" t="s">
        <v>166</v>
      </c>
      <c r="I4" s="273"/>
    </row>
    <row r="5" spans="2:9">
      <c r="B5" s="276" t="s">
        <v>133</v>
      </c>
      <c r="C5" s="277"/>
      <c r="D5" s="278">
        <f>D6+D7</f>
        <v>12818739</v>
      </c>
      <c r="E5" s="278">
        <f>E6+E7</f>
        <v>1431528228</v>
      </c>
      <c r="F5" s="279">
        <f t="shared" ref="F5:F17" si="0">E5/12</f>
        <v>119294019</v>
      </c>
      <c r="G5" s="280">
        <f>E5/D5</f>
        <v>111.67465286562118</v>
      </c>
      <c r="H5" s="280">
        <f t="shared" ref="H5:H17" si="1">E5/$E$5</f>
        <v>1</v>
      </c>
      <c r="I5" s="281"/>
    </row>
    <row r="6" spans="2:9">
      <c r="B6" s="282"/>
      <c r="C6" s="283" t="s">
        <v>167</v>
      </c>
      <c r="D6" s="278">
        <f>SUM(D8:D14)</f>
        <v>615927</v>
      </c>
      <c r="E6" s="278">
        <f>SUM(E8:E14)</f>
        <v>319701484</v>
      </c>
      <c r="F6" s="279">
        <f t="shared" si="0"/>
        <v>26641790.333333332</v>
      </c>
      <c r="G6" s="280">
        <f>E6/D6</f>
        <v>519.05742726004871</v>
      </c>
      <c r="H6" s="280">
        <f t="shared" si="1"/>
        <v>0.22332880186837642</v>
      </c>
      <c r="I6" s="284">
        <f>E6/$E$6</f>
        <v>1</v>
      </c>
    </row>
    <row r="7" spans="2:9">
      <c r="B7" s="282"/>
      <c r="C7" s="283" t="s">
        <v>168</v>
      </c>
      <c r="D7" s="278">
        <f>SUM(D15:D17)</f>
        <v>12202812</v>
      </c>
      <c r="E7" s="278">
        <f>SUM(E15:E17)</f>
        <v>1111826744</v>
      </c>
      <c r="F7" s="279">
        <f t="shared" si="0"/>
        <v>92652228.666666672</v>
      </c>
      <c r="G7" s="280">
        <f>E7/D7</f>
        <v>91.112339024808378</v>
      </c>
      <c r="H7" s="280">
        <f t="shared" si="1"/>
        <v>0.77667119813162355</v>
      </c>
      <c r="I7" s="284">
        <f>E7/$E$7</f>
        <v>1</v>
      </c>
    </row>
    <row r="8" spans="2:9">
      <c r="B8" s="285" t="s">
        <v>17</v>
      </c>
      <c r="C8" s="275" t="s">
        <v>18</v>
      </c>
      <c r="D8" s="297">
        <v>302441</v>
      </c>
      <c r="E8" s="297">
        <v>70271731</v>
      </c>
      <c r="F8" s="279">
        <f t="shared" si="0"/>
        <v>5855977.583333333</v>
      </c>
      <c r="G8" s="280">
        <f>E8/D8</f>
        <v>232.3485605456932</v>
      </c>
      <c r="H8" s="280">
        <f t="shared" si="1"/>
        <v>4.9088610078040322E-2</v>
      </c>
      <c r="I8" s="284">
        <f t="shared" ref="I8:I14" si="2">E8/$E$6</f>
        <v>0.21980420647656423</v>
      </c>
    </row>
    <row r="9" spans="2:9">
      <c r="B9" s="286"/>
      <c r="C9" s="275" t="s">
        <v>19</v>
      </c>
      <c r="D9" s="297">
        <v>6099</v>
      </c>
      <c r="E9" s="297">
        <v>6461640</v>
      </c>
      <c r="F9" s="279">
        <f t="shared" si="0"/>
        <v>538470</v>
      </c>
      <c r="G9" s="280">
        <f>E9/D9</f>
        <v>1059.4589276930644</v>
      </c>
      <c r="H9" s="280">
        <f t="shared" si="1"/>
        <v>4.5138055077178678E-3</v>
      </c>
      <c r="I9" s="284">
        <f t="shared" si="2"/>
        <v>2.0211479531324291E-2</v>
      </c>
    </row>
    <row r="10" spans="2:9">
      <c r="B10" s="286"/>
      <c r="C10" s="275" t="s">
        <v>20</v>
      </c>
      <c r="D10" s="297">
        <v>682</v>
      </c>
      <c r="E10" s="297">
        <v>7563970</v>
      </c>
      <c r="F10" s="279">
        <f t="shared" si="0"/>
        <v>630330.83333333337</v>
      </c>
      <c r="G10" s="280">
        <f t="shared" ref="G10:G17" si="3">E10/D10</f>
        <v>11090.865102639296</v>
      </c>
      <c r="H10" s="280">
        <f t="shared" si="1"/>
        <v>5.2838427158140534E-3</v>
      </c>
      <c r="I10" s="284">
        <f t="shared" si="2"/>
        <v>2.3659477289132633E-2</v>
      </c>
    </row>
    <row r="11" spans="2:9">
      <c r="B11" s="286"/>
      <c r="C11" s="275" t="s">
        <v>21</v>
      </c>
      <c r="D11" s="297">
        <v>51645</v>
      </c>
      <c r="E11" s="297">
        <v>38420188</v>
      </c>
      <c r="F11" s="279">
        <f t="shared" si="0"/>
        <v>3201682.3333333335</v>
      </c>
      <c r="G11" s="280">
        <f t="shared" si="3"/>
        <v>743.92851195662695</v>
      </c>
      <c r="H11" s="280">
        <f t="shared" si="1"/>
        <v>2.683858218686834E-2</v>
      </c>
      <c r="I11" s="284">
        <f t="shared" si="2"/>
        <v>0.12017519443231611</v>
      </c>
    </row>
    <row r="12" spans="2:9">
      <c r="B12" s="286"/>
      <c r="C12" s="275" t="s">
        <v>22</v>
      </c>
      <c r="D12" s="297">
        <v>206604</v>
      </c>
      <c r="E12" s="297">
        <v>54202345</v>
      </c>
      <c r="F12" s="279">
        <f t="shared" si="0"/>
        <v>4516862.083333333</v>
      </c>
      <c r="G12" s="280">
        <f t="shared" si="3"/>
        <v>262.34896226597743</v>
      </c>
      <c r="H12" s="280">
        <f t="shared" si="1"/>
        <v>3.7863273625925314E-2</v>
      </c>
      <c r="I12" s="284">
        <f t="shared" si="2"/>
        <v>0.16954048608670205</v>
      </c>
    </row>
    <row r="13" spans="2:9">
      <c r="B13" s="286"/>
      <c r="C13" s="275" t="s">
        <v>23</v>
      </c>
      <c r="D13" s="297">
        <v>9874</v>
      </c>
      <c r="E13" s="297">
        <v>27074792</v>
      </c>
      <c r="F13" s="279">
        <f t="shared" si="0"/>
        <v>2256232.6666666665</v>
      </c>
      <c r="G13" s="280">
        <f t="shared" si="3"/>
        <v>2742.0287624063194</v>
      </c>
      <c r="H13" s="280">
        <f t="shared" si="1"/>
        <v>1.8913208604923158E-2</v>
      </c>
      <c r="I13" s="284">
        <f t="shared" si="2"/>
        <v>8.4687727004732954E-2</v>
      </c>
    </row>
    <row r="14" spans="2:9">
      <c r="B14" s="287"/>
      <c r="C14" s="275" t="s">
        <v>24</v>
      </c>
      <c r="D14" s="297">
        <v>38582</v>
      </c>
      <c r="E14" s="297">
        <v>115706818</v>
      </c>
      <c r="F14" s="279">
        <f t="shared" si="0"/>
        <v>9642234.833333334</v>
      </c>
      <c r="G14" s="280">
        <f t="shared" si="3"/>
        <v>2998.9844487066507</v>
      </c>
      <c r="H14" s="280">
        <f t="shared" si="1"/>
        <v>8.0827479149087375E-2</v>
      </c>
      <c r="I14" s="284">
        <f t="shared" si="2"/>
        <v>0.3619214291792277</v>
      </c>
    </row>
    <row r="15" spans="2:9">
      <c r="B15" s="285" t="s">
        <v>25</v>
      </c>
      <c r="C15" s="275" t="s">
        <v>18</v>
      </c>
      <c r="D15" s="297">
        <v>9626474</v>
      </c>
      <c r="E15" s="297">
        <v>759873857</v>
      </c>
      <c r="F15" s="279">
        <f t="shared" si="0"/>
        <v>63322821.416666664</v>
      </c>
      <c r="G15" s="280">
        <f t="shared" si="3"/>
        <v>78.935844734011638</v>
      </c>
      <c r="H15" s="280">
        <f t="shared" si="1"/>
        <v>0.53081304450532985</v>
      </c>
      <c r="I15" s="284">
        <f>E15/$E$7</f>
        <v>0.68344628432503329</v>
      </c>
    </row>
    <row r="16" spans="2:9">
      <c r="B16" s="286"/>
      <c r="C16" s="275" t="s">
        <v>22</v>
      </c>
      <c r="D16" s="297">
        <v>2571654</v>
      </c>
      <c r="E16" s="297">
        <v>343821233</v>
      </c>
      <c r="F16" s="279">
        <f t="shared" si="0"/>
        <v>28651769.416666668</v>
      </c>
      <c r="G16" s="280">
        <f t="shared" si="3"/>
        <v>133.69653654807374</v>
      </c>
      <c r="H16" s="280">
        <f t="shared" si="1"/>
        <v>0.24017775289024898</v>
      </c>
      <c r="I16" s="284">
        <f>E16/$E$7</f>
        <v>0.30923993765704921</v>
      </c>
    </row>
    <row r="17" spans="2:9" ht="13.5" thickBot="1">
      <c r="B17" s="288"/>
      <c r="C17" s="289" t="s">
        <v>24</v>
      </c>
      <c r="D17" s="298">
        <v>4684</v>
      </c>
      <c r="E17" s="298">
        <v>8131654</v>
      </c>
      <c r="F17" s="290">
        <f t="shared" si="0"/>
        <v>677637.83333333337</v>
      </c>
      <c r="G17" s="291">
        <f t="shared" si="3"/>
        <v>1736.0491033304868</v>
      </c>
      <c r="H17" s="291">
        <f t="shared" si="1"/>
        <v>5.6804007360447247E-3</v>
      </c>
      <c r="I17" s="292">
        <f>E17/$E$7</f>
        <v>7.3137780179175112E-3</v>
      </c>
    </row>
  </sheetData>
  <phoneticPr fontId="2"/>
  <pageMargins left="0.78700000000000003" right="0.78700000000000003" top="0.98399999999999999" bottom="0.98399999999999999" header="0.51200000000000001" footer="0.51200000000000001"/>
  <pageSetup paperSize="9" orientation="portrait" horizontalDpi="400" verticalDpi="400" r:id="rId1"/>
  <headerFooter alignWithMargins="0">
    <oddHeader>&amp;A</oddHeader>
    <oddFooter>-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V39"/>
  <sheetViews>
    <sheetView showGridLines="0" tabSelected="1" view="pageBreakPreview" zoomScale="60" zoomScaleNormal="87" workbookViewId="0">
      <selection activeCell="A36" sqref="A36:U39"/>
    </sheetView>
  </sheetViews>
  <sheetFormatPr defaultRowHeight="13"/>
  <cols>
    <col min="1" max="1" width="4.453125" customWidth="1"/>
    <col min="2" max="2" width="7.26953125" customWidth="1"/>
    <col min="3" max="3" width="5" customWidth="1"/>
    <col min="4" max="4" width="7.08984375" bestFit="1" customWidth="1"/>
    <col min="5" max="21" width="9.6328125" customWidth="1"/>
  </cols>
  <sheetData>
    <row r="1" spans="1:22" ht="23.5">
      <c r="A1" s="489" t="s">
        <v>0</v>
      </c>
      <c r="B1" s="489"/>
      <c r="C1" s="489"/>
      <c r="D1" s="489"/>
      <c r="E1" s="489"/>
      <c r="F1" s="489"/>
      <c r="G1" s="489"/>
      <c r="H1" s="489"/>
      <c r="I1" s="489"/>
      <c r="J1" s="489"/>
      <c r="K1" s="489"/>
      <c r="L1" s="489"/>
      <c r="M1" s="489"/>
      <c r="N1" s="489"/>
      <c r="O1" s="489"/>
      <c r="P1" s="489"/>
      <c r="Q1" s="489"/>
      <c r="R1" s="489"/>
      <c r="S1" s="489"/>
      <c r="T1" s="489"/>
      <c r="U1" s="489"/>
    </row>
    <row r="2" spans="1:22" ht="18.75" customHeight="1">
      <c r="A2" s="490"/>
      <c r="B2" s="491"/>
      <c r="C2" s="491"/>
      <c r="D2" s="491"/>
      <c r="E2" s="480" t="s">
        <v>282</v>
      </c>
      <c r="F2" s="480" t="s">
        <v>283</v>
      </c>
      <c r="G2" s="480" t="s">
        <v>284</v>
      </c>
      <c r="H2" s="480" t="s">
        <v>285</v>
      </c>
      <c r="I2" s="482" t="s">
        <v>286</v>
      </c>
      <c r="J2" s="18" t="s">
        <v>286</v>
      </c>
      <c r="K2" s="19"/>
      <c r="L2" s="19"/>
      <c r="M2" s="19"/>
      <c r="N2" s="19"/>
      <c r="O2" s="19"/>
      <c r="P2" s="19"/>
      <c r="Q2" s="19"/>
      <c r="R2" s="19"/>
      <c r="S2" s="19"/>
      <c r="T2" s="19"/>
      <c r="U2" s="18" t="s">
        <v>298</v>
      </c>
    </row>
    <row r="3" spans="1:22" ht="18.75" customHeight="1">
      <c r="A3" s="492"/>
      <c r="B3" s="493"/>
      <c r="C3" s="493"/>
      <c r="D3" s="493"/>
      <c r="E3" s="481"/>
      <c r="F3" s="481"/>
      <c r="G3" s="481"/>
      <c r="H3" s="481"/>
      <c r="I3" s="481"/>
      <c r="J3" s="20" t="s">
        <v>287</v>
      </c>
      <c r="K3" s="20" t="s">
        <v>288</v>
      </c>
      <c r="L3" s="20" t="s">
        <v>289</v>
      </c>
      <c r="M3" s="20" t="s">
        <v>290</v>
      </c>
      <c r="N3" s="20" t="s">
        <v>291</v>
      </c>
      <c r="O3" s="20" t="s">
        <v>292</v>
      </c>
      <c r="P3" s="20" t="s">
        <v>293</v>
      </c>
      <c r="Q3" s="20" t="s">
        <v>294</v>
      </c>
      <c r="R3" s="20" t="s">
        <v>295</v>
      </c>
      <c r="S3" s="20" t="s">
        <v>296</v>
      </c>
      <c r="T3" s="20" t="s">
        <v>297</v>
      </c>
      <c r="U3" s="21" t="s">
        <v>299</v>
      </c>
      <c r="V3" s="1"/>
    </row>
    <row r="4" spans="1:22" ht="18.75" customHeight="1">
      <c r="A4" s="497" t="s">
        <v>1</v>
      </c>
      <c r="B4" s="498"/>
      <c r="C4" s="499" t="s">
        <v>2</v>
      </c>
      <c r="D4" s="499"/>
      <c r="E4" s="4">
        <v>469</v>
      </c>
      <c r="F4" s="4">
        <v>458</v>
      </c>
      <c r="G4" s="4">
        <v>431</v>
      </c>
      <c r="H4" s="4">
        <v>429</v>
      </c>
      <c r="I4" s="4">
        <v>417</v>
      </c>
      <c r="J4" s="4">
        <v>31</v>
      </c>
      <c r="K4" s="4">
        <v>67</v>
      </c>
      <c r="L4" s="4">
        <v>23</v>
      </c>
      <c r="M4" s="4">
        <v>30</v>
      </c>
      <c r="N4" s="4">
        <v>39</v>
      </c>
      <c r="O4" s="4">
        <v>38</v>
      </c>
      <c r="P4" s="4">
        <v>28</v>
      </c>
      <c r="Q4" s="4">
        <v>36</v>
      </c>
      <c r="R4" s="4">
        <v>41</v>
      </c>
      <c r="S4" s="4">
        <v>31</v>
      </c>
      <c r="T4" s="4">
        <v>15</v>
      </c>
      <c r="U4" s="5">
        <v>30</v>
      </c>
    </row>
    <row r="5" spans="1:22" ht="18.75" customHeight="1">
      <c r="A5" s="486"/>
      <c r="B5" s="483"/>
      <c r="C5" s="485" t="s">
        <v>6</v>
      </c>
      <c r="D5" s="485"/>
      <c r="E5" s="6">
        <v>10780489</v>
      </c>
      <c r="F5" s="6">
        <v>9324003</v>
      </c>
      <c r="G5" s="6">
        <v>9860227</v>
      </c>
      <c r="H5" s="6">
        <v>8919313</v>
      </c>
      <c r="I5" s="6">
        <v>9901898</v>
      </c>
      <c r="J5" s="6">
        <v>808898</v>
      </c>
      <c r="K5" s="6">
        <v>1232750</v>
      </c>
      <c r="L5" s="6">
        <v>551820</v>
      </c>
      <c r="M5" s="6">
        <v>517764</v>
      </c>
      <c r="N5" s="6">
        <v>1153190</v>
      </c>
      <c r="O5" s="6">
        <v>830304</v>
      </c>
      <c r="P5" s="6">
        <v>797177</v>
      </c>
      <c r="Q5" s="6">
        <v>873255</v>
      </c>
      <c r="R5" s="6">
        <v>966810</v>
      </c>
      <c r="S5" s="6">
        <v>702349</v>
      </c>
      <c r="T5" s="6">
        <v>470566</v>
      </c>
      <c r="U5" s="7">
        <v>914234</v>
      </c>
    </row>
    <row r="6" spans="1:22" ht="18.75" customHeight="1">
      <c r="A6" s="486"/>
      <c r="B6" s="483"/>
      <c r="C6" s="495" t="s">
        <v>3</v>
      </c>
      <c r="D6" s="3" t="s">
        <v>4</v>
      </c>
      <c r="E6" s="12">
        <v>88.8</v>
      </c>
      <c r="F6" s="12">
        <v>90.2</v>
      </c>
      <c r="G6" s="12">
        <v>97.1</v>
      </c>
      <c r="H6" s="12">
        <v>110.4</v>
      </c>
      <c r="I6" s="12">
        <v>127.2</v>
      </c>
      <c r="J6" s="12">
        <v>112.1</v>
      </c>
      <c r="K6" s="12">
        <v>209</v>
      </c>
      <c r="L6" s="12">
        <v>80.400000000000006</v>
      </c>
      <c r="M6" s="12">
        <v>73.2</v>
      </c>
      <c r="N6" s="12">
        <v>179.1</v>
      </c>
      <c r="O6" s="12">
        <v>132.1</v>
      </c>
      <c r="P6" s="12">
        <v>127.9</v>
      </c>
      <c r="Q6" s="12">
        <v>132.30000000000001</v>
      </c>
      <c r="R6" s="12">
        <v>149.69999999999999</v>
      </c>
      <c r="S6" s="12">
        <v>114.6</v>
      </c>
      <c r="T6" s="12">
        <v>71.5</v>
      </c>
      <c r="U6" s="13">
        <v>133.19999999999999</v>
      </c>
    </row>
    <row r="7" spans="1:22" ht="18.75" customHeight="1">
      <c r="A7" s="487"/>
      <c r="B7" s="488"/>
      <c r="C7" s="496"/>
      <c r="D7" s="2" t="s">
        <v>5</v>
      </c>
      <c r="E7" s="14">
        <v>88.8</v>
      </c>
      <c r="F7" s="14">
        <v>101.5</v>
      </c>
      <c r="G7" s="14">
        <v>107.7</v>
      </c>
      <c r="H7" s="14">
        <v>113.6</v>
      </c>
      <c r="I7" s="14">
        <v>115.2</v>
      </c>
      <c r="J7" s="14">
        <v>118.9</v>
      </c>
      <c r="K7" s="14">
        <v>93.1</v>
      </c>
      <c r="L7" s="14">
        <v>72.099999999999994</v>
      </c>
      <c r="M7" s="14">
        <v>80</v>
      </c>
      <c r="N7" s="14">
        <v>161.5</v>
      </c>
      <c r="O7" s="14">
        <v>97.5</v>
      </c>
      <c r="P7" s="14">
        <v>165.9</v>
      </c>
      <c r="Q7" s="14">
        <v>120.9</v>
      </c>
      <c r="R7" s="14">
        <v>136.9</v>
      </c>
      <c r="S7" s="14">
        <v>146.9</v>
      </c>
      <c r="T7" s="14">
        <v>75.2</v>
      </c>
      <c r="U7" s="15">
        <v>93.2</v>
      </c>
    </row>
    <row r="8" spans="1:22" ht="18.75" customHeight="1">
      <c r="A8" s="486" t="s">
        <v>7</v>
      </c>
      <c r="B8" s="498" t="s">
        <v>8</v>
      </c>
      <c r="C8" s="485" t="s">
        <v>2</v>
      </c>
      <c r="D8" s="485"/>
      <c r="E8" s="10">
        <v>222</v>
      </c>
      <c r="F8" s="10">
        <v>238</v>
      </c>
      <c r="G8" s="10">
        <v>183</v>
      </c>
      <c r="H8" s="10">
        <v>181</v>
      </c>
      <c r="I8" s="10">
        <v>172</v>
      </c>
      <c r="J8" s="10">
        <v>11</v>
      </c>
      <c r="K8" s="10">
        <v>34</v>
      </c>
      <c r="L8" s="10">
        <v>7</v>
      </c>
      <c r="M8" s="10">
        <v>15</v>
      </c>
      <c r="N8" s="10">
        <v>15</v>
      </c>
      <c r="O8" s="10">
        <v>16</v>
      </c>
      <c r="P8" s="10">
        <v>12</v>
      </c>
      <c r="Q8" s="10">
        <v>11</v>
      </c>
      <c r="R8" s="10">
        <v>20</v>
      </c>
      <c r="S8" s="10">
        <v>11</v>
      </c>
      <c r="T8" s="10">
        <v>7</v>
      </c>
      <c r="U8" s="11">
        <v>7</v>
      </c>
    </row>
    <row r="9" spans="1:22" ht="18.75" customHeight="1">
      <c r="A9" s="486"/>
      <c r="B9" s="483"/>
      <c r="C9" s="485" t="s">
        <v>6</v>
      </c>
      <c r="D9" s="485"/>
      <c r="E9" s="6">
        <v>884118</v>
      </c>
      <c r="F9" s="6">
        <v>1043210</v>
      </c>
      <c r="G9" s="6">
        <v>186399</v>
      </c>
      <c r="H9" s="6">
        <v>576942</v>
      </c>
      <c r="I9" s="6">
        <v>1000997</v>
      </c>
      <c r="J9" s="6">
        <v>113224</v>
      </c>
      <c r="K9" s="6">
        <v>153107</v>
      </c>
      <c r="L9" s="6">
        <v>81279</v>
      </c>
      <c r="M9" s="6">
        <v>11155</v>
      </c>
      <c r="N9" s="6">
        <v>82585</v>
      </c>
      <c r="O9" s="6">
        <v>23224</v>
      </c>
      <c r="P9" s="6">
        <v>120198</v>
      </c>
      <c r="Q9" s="6">
        <v>7428</v>
      </c>
      <c r="R9" s="6">
        <v>261423</v>
      </c>
      <c r="S9" s="6">
        <v>19275</v>
      </c>
      <c r="T9" s="6">
        <v>119938</v>
      </c>
      <c r="U9" s="7">
        <v>2340</v>
      </c>
    </row>
    <row r="10" spans="1:22" ht="18.75" customHeight="1">
      <c r="A10" s="486"/>
      <c r="B10" s="483"/>
      <c r="C10" s="495" t="s">
        <v>3</v>
      </c>
      <c r="D10" s="3" t="s">
        <v>4</v>
      </c>
      <c r="E10" s="12">
        <v>91.9</v>
      </c>
      <c r="F10" s="12">
        <v>105.6</v>
      </c>
      <c r="G10" s="12">
        <v>62.5</v>
      </c>
      <c r="H10" s="12">
        <v>84.7</v>
      </c>
      <c r="I10" s="12">
        <v>101</v>
      </c>
      <c r="J10" s="12">
        <v>65.2</v>
      </c>
      <c r="K10" s="12">
        <v>256.60000000000002</v>
      </c>
      <c r="L10" s="12">
        <v>71</v>
      </c>
      <c r="M10" s="12">
        <v>54.2</v>
      </c>
      <c r="N10" s="12">
        <v>145.19999999999999</v>
      </c>
      <c r="O10" s="12">
        <v>69.3</v>
      </c>
      <c r="P10" s="12">
        <v>93</v>
      </c>
      <c r="Q10" s="12">
        <v>33.6</v>
      </c>
      <c r="R10" s="12">
        <v>223.9</v>
      </c>
      <c r="S10" s="12">
        <v>51.3</v>
      </c>
      <c r="T10" s="12">
        <v>113</v>
      </c>
      <c r="U10" s="13">
        <v>22.5</v>
      </c>
    </row>
    <row r="11" spans="1:22" ht="18.75" customHeight="1">
      <c r="A11" s="486"/>
      <c r="B11" s="488"/>
      <c r="C11" s="496"/>
      <c r="D11" s="2" t="s">
        <v>5</v>
      </c>
      <c r="E11" s="14">
        <v>91.9</v>
      </c>
      <c r="F11" s="14">
        <v>114.9</v>
      </c>
      <c r="G11" s="14">
        <v>59.2</v>
      </c>
      <c r="H11" s="14">
        <v>135.5</v>
      </c>
      <c r="I11" s="14">
        <v>119.2</v>
      </c>
      <c r="J11" s="14">
        <v>90.8</v>
      </c>
      <c r="K11" s="14">
        <v>70.099999999999994</v>
      </c>
      <c r="L11" s="14">
        <v>171.6</v>
      </c>
      <c r="M11" s="14">
        <v>91.9</v>
      </c>
      <c r="N11" s="14">
        <v>240.9</v>
      </c>
      <c r="O11" s="14">
        <v>82.7</v>
      </c>
      <c r="P11" s="14">
        <v>1268.4000000000001</v>
      </c>
      <c r="Q11" s="14">
        <v>100.9</v>
      </c>
      <c r="R11" s="14">
        <v>188.6</v>
      </c>
      <c r="S11" s="14">
        <v>631.4</v>
      </c>
      <c r="T11" s="14">
        <v>123.4</v>
      </c>
      <c r="U11" s="15">
        <v>77</v>
      </c>
    </row>
    <row r="12" spans="1:22" ht="18.75" customHeight="1">
      <c r="A12" s="486"/>
      <c r="B12" s="483" t="s">
        <v>9</v>
      </c>
      <c r="C12" s="485" t="s">
        <v>2</v>
      </c>
      <c r="D12" s="485"/>
      <c r="E12" s="10">
        <v>55</v>
      </c>
      <c r="F12" s="10">
        <v>53</v>
      </c>
      <c r="G12" s="10">
        <v>43</v>
      </c>
      <c r="H12" s="10">
        <v>57</v>
      </c>
      <c r="I12" s="10">
        <v>59</v>
      </c>
      <c r="J12" s="10">
        <v>2</v>
      </c>
      <c r="K12" s="10">
        <v>8</v>
      </c>
      <c r="L12" s="10">
        <v>4</v>
      </c>
      <c r="M12" s="10">
        <v>5</v>
      </c>
      <c r="N12" s="10">
        <v>6</v>
      </c>
      <c r="O12" s="10">
        <v>7</v>
      </c>
      <c r="P12" s="10">
        <v>5</v>
      </c>
      <c r="Q12" s="10">
        <v>3</v>
      </c>
      <c r="R12" s="10">
        <v>8</v>
      </c>
      <c r="S12" s="10">
        <v>6</v>
      </c>
      <c r="T12" s="10">
        <v>3</v>
      </c>
      <c r="U12" s="11">
        <v>3</v>
      </c>
    </row>
    <row r="13" spans="1:22" ht="18.75" customHeight="1">
      <c r="A13" s="486"/>
      <c r="B13" s="484"/>
      <c r="C13" s="494" t="s">
        <v>6</v>
      </c>
      <c r="D13" s="494"/>
      <c r="E13" s="8">
        <v>758389</v>
      </c>
      <c r="F13" s="8">
        <v>547910</v>
      </c>
      <c r="G13" s="8">
        <v>104549</v>
      </c>
      <c r="H13" s="8">
        <v>446539</v>
      </c>
      <c r="I13" s="8">
        <v>913313</v>
      </c>
      <c r="J13" s="8">
        <v>111019</v>
      </c>
      <c r="K13" s="8">
        <v>133956</v>
      </c>
      <c r="L13" s="8">
        <v>80767</v>
      </c>
      <c r="M13" s="8">
        <v>9840</v>
      </c>
      <c r="N13" s="8">
        <v>61341</v>
      </c>
      <c r="O13" s="8">
        <v>13306</v>
      </c>
      <c r="P13" s="8">
        <v>118736</v>
      </c>
      <c r="Q13" s="8">
        <v>1194</v>
      </c>
      <c r="R13" s="8">
        <v>252514</v>
      </c>
      <c r="S13" s="8">
        <v>17920</v>
      </c>
      <c r="T13" s="8">
        <v>111472</v>
      </c>
      <c r="U13" s="9">
        <v>1493</v>
      </c>
    </row>
    <row r="14" spans="1:22" ht="18.75" customHeight="1">
      <c r="A14" s="486"/>
      <c r="B14" s="483" t="s">
        <v>10</v>
      </c>
      <c r="C14" s="485" t="s">
        <v>2</v>
      </c>
      <c r="D14" s="485"/>
      <c r="E14" s="10">
        <v>0</v>
      </c>
      <c r="F14" s="10">
        <v>1</v>
      </c>
      <c r="G14" s="10">
        <v>1</v>
      </c>
      <c r="H14" s="10">
        <v>0</v>
      </c>
      <c r="I14" s="10">
        <v>0</v>
      </c>
      <c r="J14" s="10">
        <v>0</v>
      </c>
      <c r="K14" s="10">
        <v>0</v>
      </c>
      <c r="L14" s="10">
        <v>0</v>
      </c>
      <c r="M14" s="10">
        <v>0</v>
      </c>
      <c r="N14" s="10">
        <v>0</v>
      </c>
      <c r="O14" s="10">
        <v>0</v>
      </c>
      <c r="P14" s="10">
        <v>0</v>
      </c>
      <c r="Q14" s="10">
        <v>0</v>
      </c>
      <c r="R14" s="10">
        <v>0</v>
      </c>
      <c r="S14" s="10">
        <v>0</v>
      </c>
      <c r="T14" s="10">
        <v>0</v>
      </c>
      <c r="U14" s="11">
        <v>0</v>
      </c>
    </row>
    <row r="15" spans="1:22" ht="18.75" customHeight="1">
      <c r="A15" s="486"/>
      <c r="B15" s="484"/>
      <c r="C15" s="494" t="s">
        <v>6</v>
      </c>
      <c r="D15" s="494"/>
      <c r="E15" s="8">
        <v>0</v>
      </c>
      <c r="F15" s="8">
        <v>493</v>
      </c>
      <c r="G15" s="8">
        <v>498</v>
      </c>
      <c r="H15" s="8">
        <v>0</v>
      </c>
      <c r="I15" s="8">
        <v>0</v>
      </c>
      <c r="J15" s="8">
        <v>0</v>
      </c>
      <c r="K15" s="8">
        <v>0</v>
      </c>
      <c r="L15" s="8">
        <v>0</v>
      </c>
      <c r="M15" s="8">
        <v>0</v>
      </c>
      <c r="N15" s="8">
        <v>0</v>
      </c>
      <c r="O15" s="8">
        <v>0</v>
      </c>
      <c r="P15" s="8">
        <v>0</v>
      </c>
      <c r="Q15" s="8">
        <v>0</v>
      </c>
      <c r="R15" s="8">
        <v>0</v>
      </c>
      <c r="S15" s="8">
        <v>0</v>
      </c>
      <c r="T15" s="8">
        <v>0</v>
      </c>
      <c r="U15" s="9">
        <v>0</v>
      </c>
    </row>
    <row r="16" spans="1:22" ht="18.75" customHeight="1">
      <c r="A16" s="486"/>
      <c r="B16" s="483" t="s">
        <v>11</v>
      </c>
      <c r="C16" s="485" t="s">
        <v>2</v>
      </c>
      <c r="D16" s="485"/>
      <c r="E16" s="10">
        <v>9</v>
      </c>
      <c r="F16" s="10">
        <v>10</v>
      </c>
      <c r="G16" s="10">
        <v>7</v>
      </c>
      <c r="H16" s="10">
        <v>10</v>
      </c>
      <c r="I16" s="10">
        <v>5</v>
      </c>
      <c r="J16" s="10">
        <v>0</v>
      </c>
      <c r="K16" s="10">
        <v>2</v>
      </c>
      <c r="L16" s="10">
        <v>0</v>
      </c>
      <c r="M16" s="10">
        <v>0</v>
      </c>
      <c r="N16" s="10">
        <v>1</v>
      </c>
      <c r="O16" s="10">
        <v>1</v>
      </c>
      <c r="P16" s="10">
        <v>0</v>
      </c>
      <c r="Q16" s="10">
        <v>0</v>
      </c>
      <c r="R16" s="10">
        <v>0</v>
      </c>
      <c r="S16" s="10">
        <v>0</v>
      </c>
      <c r="T16" s="10">
        <v>0</v>
      </c>
      <c r="U16" s="11">
        <v>0</v>
      </c>
    </row>
    <row r="17" spans="1:21" ht="18.75" customHeight="1">
      <c r="A17" s="486"/>
      <c r="B17" s="484"/>
      <c r="C17" s="494" t="s">
        <v>6</v>
      </c>
      <c r="D17" s="494"/>
      <c r="E17" s="8">
        <v>11015</v>
      </c>
      <c r="F17" s="8">
        <v>300</v>
      </c>
      <c r="G17" s="8">
        <v>277</v>
      </c>
      <c r="H17" s="8">
        <v>798</v>
      </c>
      <c r="I17" s="8">
        <v>95</v>
      </c>
      <c r="J17" s="8">
        <v>0</v>
      </c>
      <c r="K17" s="8">
        <v>38</v>
      </c>
      <c r="L17" s="8">
        <v>0</v>
      </c>
      <c r="M17" s="8">
        <v>0</v>
      </c>
      <c r="N17" s="8">
        <v>19</v>
      </c>
      <c r="O17" s="8">
        <v>19</v>
      </c>
      <c r="P17" s="8">
        <v>0</v>
      </c>
      <c r="Q17" s="8">
        <v>0</v>
      </c>
      <c r="R17" s="8">
        <v>0</v>
      </c>
      <c r="S17" s="8">
        <v>0</v>
      </c>
      <c r="T17" s="8">
        <v>0</v>
      </c>
      <c r="U17" s="9">
        <v>0</v>
      </c>
    </row>
    <row r="18" spans="1:21" ht="18.75" customHeight="1">
      <c r="A18" s="486"/>
      <c r="B18" s="483" t="s">
        <v>12</v>
      </c>
      <c r="C18" s="485" t="s">
        <v>2</v>
      </c>
      <c r="D18" s="485"/>
      <c r="E18" s="10">
        <v>9</v>
      </c>
      <c r="F18" s="10">
        <v>8</v>
      </c>
      <c r="G18" s="10">
        <v>9</v>
      </c>
      <c r="H18" s="10">
        <v>6</v>
      </c>
      <c r="I18" s="10">
        <v>5</v>
      </c>
      <c r="J18" s="10">
        <v>1</v>
      </c>
      <c r="K18" s="10">
        <v>0</v>
      </c>
      <c r="L18" s="10">
        <v>0</v>
      </c>
      <c r="M18" s="10">
        <v>0</v>
      </c>
      <c r="N18" s="10">
        <v>1</v>
      </c>
      <c r="O18" s="10">
        <v>1</v>
      </c>
      <c r="P18" s="10">
        <v>0</v>
      </c>
      <c r="Q18" s="10">
        <v>0</v>
      </c>
      <c r="R18" s="10">
        <v>1</v>
      </c>
      <c r="S18" s="10">
        <v>0</v>
      </c>
      <c r="T18" s="10">
        <v>0</v>
      </c>
      <c r="U18" s="11">
        <v>1</v>
      </c>
    </row>
    <row r="19" spans="1:21" ht="18.75" customHeight="1">
      <c r="A19" s="486"/>
      <c r="B19" s="484"/>
      <c r="C19" s="494" t="s">
        <v>6</v>
      </c>
      <c r="D19" s="494"/>
      <c r="E19" s="8">
        <v>35689</v>
      </c>
      <c r="F19" s="8">
        <v>69360</v>
      </c>
      <c r="G19" s="8">
        <v>23942</v>
      </c>
      <c r="H19" s="8">
        <v>20353</v>
      </c>
      <c r="I19" s="8">
        <v>25713</v>
      </c>
      <c r="J19" s="8">
        <v>1110</v>
      </c>
      <c r="K19" s="8">
        <v>0</v>
      </c>
      <c r="L19" s="8">
        <v>0</v>
      </c>
      <c r="M19" s="8">
        <v>0</v>
      </c>
      <c r="N19" s="8">
        <v>15512</v>
      </c>
      <c r="O19" s="8">
        <v>8897</v>
      </c>
      <c r="P19" s="8">
        <v>0</v>
      </c>
      <c r="Q19" s="8">
        <v>0</v>
      </c>
      <c r="R19" s="8">
        <v>175</v>
      </c>
      <c r="S19" s="8">
        <v>0</v>
      </c>
      <c r="T19" s="8">
        <v>0</v>
      </c>
      <c r="U19" s="9">
        <v>310</v>
      </c>
    </row>
    <row r="20" spans="1:21" ht="18.75" customHeight="1">
      <c r="A20" s="486"/>
      <c r="B20" s="483" t="s">
        <v>13</v>
      </c>
      <c r="C20" s="485" t="s">
        <v>2</v>
      </c>
      <c r="D20" s="485"/>
      <c r="E20" s="10">
        <v>43</v>
      </c>
      <c r="F20" s="10">
        <v>45</v>
      </c>
      <c r="G20" s="10">
        <v>18</v>
      </c>
      <c r="H20" s="10">
        <v>17</v>
      </c>
      <c r="I20" s="10">
        <v>23</v>
      </c>
      <c r="J20" s="10">
        <v>0</v>
      </c>
      <c r="K20" s="10">
        <v>3</v>
      </c>
      <c r="L20" s="10">
        <v>1</v>
      </c>
      <c r="M20" s="10">
        <v>3</v>
      </c>
      <c r="N20" s="10">
        <v>2</v>
      </c>
      <c r="O20" s="10">
        <v>1</v>
      </c>
      <c r="P20" s="10">
        <v>1</v>
      </c>
      <c r="Q20" s="10">
        <v>4</v>
      </c>
      <c r="R20" s="10">
        <v>3</v>
      </c>
      <c r="S20" s="10">
        <v>1</v>
      </c>
      <c r="T20" s="10">
        <v>2</v>
      </c>
      <c r="U20" s="11">
        <v>0</v>
      </c>
    </row>
    <row r="21" spans="1:21" ht="18.75" customHeight="1">
      <c r="A21" s="486"/>
      <c r="B21" s="484"/>
      <c r="C21" s="494" t="s">
        <v>6</v>
      </c>
      <c r="D21" s="494"/>
      <c r="E21" s="8">
        <v>41639</v>
      </c>
      <c r="F21" s="8">
        <v>400213</v>
      </c>
      <c r="G21" s="8">
        <v>11373</v>
      </c>
      <c r="H21" s="8">
        <v>70314</v>
      </c>
      <c r="I21" s="8">
        <v>29371</v>
      </c>
      <c r="J21" s="8">
        <v>0</v>
      </c>
      <c r="K21" s="8">
        <v>5247</v>
      </c>
      <c r="L21" s="8">
        <v>499</v>
      </c>
      <c r="M21" s="8">
        <v>544</v>
      </c>
      <c r="N21" s="8">
        <v>1098</v>
      </c>
      <c r="O21" s="8">
        <v>89</v>
      </c>
      <c r="P21" s="8">
        <v>499</v>
      </c>
      <c r="Q21" s="8">
        <v>5683</v>
      </c>
      <c r="R21" s="8">
        <v>4787</v>
      </c>
      <c r="S21" s="8">
        <v>999</v>
      </c>
      <c r="T21" s="8">
        <v>4457</v>
      </c>
      <c r="U21" s="9">
        <v>0</v>
      </c>
    </row>
    <row r="22" spans="1:21" ht="18.75" customHeight="1">
      <c r="A22" s="486"/>
      <c r="B22" s="483" t="s">
        <v>14</v>
      </c>
      <c r="C22" s="485" t="s">
        <v>2</v>
      </c>
      <c r="D22" s="485"/>
      <c r="E22" s="10">
        <v>35</v>
      </c>
      <c r="F22" s="10">
        <v>37</v>
      </c>
      <c r="G22" s="10">
        <v>30</v>
      </c>
      <c r="H22" s="10">
        <v>24</v>
      </c>
      <c r="I22" s="10">
        <v>26</v>
      </c>
      <c r="J22" s="10">
        <v>3</v>
      </c>
      <c r="K22" s="10">
        <v>2</v>
      </c>
      <c r="L22" s="10">
        <v>1</v>
      </c>
      <c r="M22" s="10">
        <v>3</v>
      </c>
      <c r="N22" s="10">
        <v>2</v>
      </c>
      <c r="O22" s="10">
        <v>3</v>
      </c>
      <c r="P22" s="10">
        <v>3</v>
      </c>
      <c r="Q22" s="10">
        <v>2</v>
      </c>
      <c r="R22" s="10">
        <v>1</v>
      </c>
      <c r="S22" s="10">
        <v>2</v>
      </c>
      <c r="T22" s="10">
        <v>1</v>
      </c>
      <c r="U22" s="11">
        <v>0</v>
      </c>
    </row>
    <row r="23" spans="1:21" ht="18.75" customHeight="1">
      <c r="A23" s="486"/>
      <c r="B23" s="484"/>
      <c r="C23" s="494" t="s">
        <v>6</v>
      </c>
      <c r="D23" s="494"/>
      <c r="E23" s="8">
        <v>7812</v>
      </c>
      <c r="F23" s="8">
        <v>5810</v>
      </c>
      <c r="G23" s="8">
        <v>8418</v>
      </c>
      <c r="H23" s="8">
        <v>12913</v>
      </c>
      <c r="I23" s="8">
        <v>4189</v>
      </c>
      <c r="J23" s="8">
        <v>529</v>
      </c>
      <c r="K23" s="8">
        <v>726</v>
      </c>
      <c r="L23" s="8">
        <v>9</v>
      </c>
      <c r="M23" s="8">
        <v>591</v>
      </c>
      <c r="N23" s="8">
        <v>218</v>
      </c>
      <c r="O23" s="8">
        <v>355</v>
      </c>
      <c r="P23" s="8">
        <v>303</v>
      </c>
      <c r="Q23" s="8">
        <v>513</v>
      </c>
      <c r="R23" s="8">
        <v>85</v>
      </c>
      <c r="S23" s="8">
        <v>38</v>
      </c>
      <c r="T23" s="8">
        <v>9</v>
      </c>
      <c r="U23" s="9">
        <v>0</v>
      </c>
    </row>
    <row r="24" spans="1:21" ht="18.75" customHeight="1">
      <c r="A24" s="486"/>
      <c r="B24" s="483" t="s">
        <v>15</v>
      </c>
      <c r="C24" s="485" t="s">
        <v>2</v>
      </c>
      <c r="D24" s="485"/>
      <c r="E24" s="10">
        <v>71</v>
      </c>
      <c r="F24" s="10">
        <v>84</v>
      </c>
      <c r="G24" s="10">
        <v>75</v>
      </c>
      <c r="H24" s="10">
        <v>67</v>
      </c>
      <c r="I24" s="10">
        <v>54</v>
      </c>
      <c r="J24" s="10">
        <v>5</v>
      </c>
      <c r="K24" s="10">
        <v>19</v>
      </c>
      <c r="L24" s="10">
        <v>1</v>
      </c>
      <c r="M24" s="10">
        <v>4</v>
      </c>
      <c r="N24" s="10">
        <v>3</v>
      </c>
      <c r="O24" s="10">
        <v>3</v>
      </c>
      <c r="P24" s="10">
        <v>3</v>
      </c>
      <c r="Q24" s="10">
        <v>2</v>
      </c>
      <c r="R24" s="10">
        <v>7</v>
      </c>
      <c r="S24" s="10">
        <v>2</v>
      </c>
      <c r="T24" s="10">
        <v>1</v>
      </c>
      <c r="U24" s="11">
        <v>3</v>
      </c>
    </row>
    <row r="25" spans="1:21" ht="18.75" customHeight="1">
      <c r="A25" s="487"/>
      <c r="B25" s="488"/>
      <c r="C25" s="485" t="s">
        <v>6</v>
      </c>
      <c r="D25" s="485"/>
      <c r="E25" s="6">
        <v>29574</v>
      </c>
      <c r="F25" s="6">
        <v>19124</v>
      </c>
      <c r="G25" s="6">
        <v>37342</v>
      </c>
      <c r="H25" s="6">
        <v>26025</v>
      </c>
      <c r="I25" s="6">
        <v>28316</v>
      </c>
      <c r="J25" s="6">
        <v>566</v>
      </c>
      <c r="K25" s="6">
        <v>13140</v>
      </c>
      <c r="L25" s="6">
        <v>4</v>
      </c>
      <c r="M25" s="6">
        <v>180</v>
      </c>
      <c r="N25" s="6">
        <v>4397</v>
      </c>
      <c r="O25" s="6">
        <v>558</v>
      </c>
      <c r="P25" s="6">
        <v>660</v>
      </c>
      <c r="Q25" s="6">
        <v>38</v>
      </c>
      <c r="R25" s="6">
        <v>3862</v>
      </c>
      <c r="S25" s="6">
        <v>318</v>
      </c>
      <c r="T25" s="6">
        <v>4000</v>
      </c>
      <c r="U25" s="7">
        <v>537</v>
      </c>
    </row>
    <row r="26" spans="1:21" ht="18.75" customHeight="1">
      <c r="A26" s="486" t="s">
        <v>16</v>
      </c>
      <c r="B26" s="483" t="s">
        <v>8</v>
      </c>
      <c r="C26" s="485" t="s">
        <v>2</v>
      </c>
      <c r="D26" s="485"/>
      <c r="E26" s="10">
        <v>247</v>
      </c>
      <c r="F26" s="10">
        <v>220</v>
      </c>
      <c r="G26" s="10">
        <v>248</v>
      </c>
      <c r="H26" s="10">
        <v>248</v>
      </c>
      <c r="I26" s="10">
        <v>245</v>
      </c>
      <c r="J26" s="10">
        <v>20</v>
      </c>
      <c r="K26" s="10">
        <v>33</v>
      </c>
      <c r="L26" s="10">
        <v>16</v>
      </c>
      <c r="M26" s="10">
        <v>15</v>
      </c>
      <c r="N26" s="10">
        <v>24</v>
      </c>
      <c r="O26" s="10">
        <v>22</v>
      </c>
      <c r="P26" s="10">
        <v>16</v>
      </c>
      <c r="Q26" s="10">
        <v>25</v>
      </c>
      <c r="R26" s="10">
        <v>21</v>
      </c>
      <c r="S26" s="10">
        <v>20</v>
      </c>
      <c r="T26" s="10">
        <v>8</v>
      </c>
      <c r="U26" s="11">
        <v>23</v>
      </c>
    </row>
    <row r="27" spans="1:21" ht="18.75" customHeight="1">
      <c r="A27" s="486"/>
      <c r="B27" s="483"/>
      <c r="C27" s="485" t="s">
        <v>6</v>
      </c>
      <c r="D27" s="485"/>
      <c r="E27" s="6">
        <v>9896371</v>
      </c>
      <c r="F27" s="6">
        <v>8280793</v>
      </c>
      <c r="G27" s="6">
        <v>9673828</v>
      </c>
      <c r="H27" s="6">
        <v>8342371</v>
      </c>
      <c r="I27" s="6">
        <v>8900901</v>
      </c>
      <c r="J27" s="6">
        <v>695674</v>
      </c>
      <c r="K27" s="6">
        <v>1079643</v>
      </c>
      <c r="L27" s="6">
        <v>470541</v>
      </c>
      <c r="M27" s="6">
        <v>506609</v>
      </c>
      <c r="N27" s="6">
        <v>1070605</v>
      </c>
      <c r="O27" s="6">
        <v>807080</v>
      </c>
      <c r="P27" s="6">
        <v>676979</v>
      </c>
      <c r="Q27" s="6">
        <v>865827</v>
      </c>
      <c r="R27" s="6">
        <v>705387</v>
      </c>
      <c r="S27" s="6">
        <v>683074</v>
      </c>
      <c r="T27" s="6">
        <v>350628</v>
      </c>
      <c r="U27" s="7">
        <v>911894</v>
      </c>
    </row>
    <row r="28" spans="1:21" ht="18.75" customHeight="1">
      <c r="A28" s="486"/>
      <c r="B28" s="483"/>
      <c r="C28" s="495" t="s">
        <v>3</v>
      </c>
      <c r="D28" s="3" t="s">
        <v>4</v>
      </c>
      <c r="E28" s="12">
        <v>88</v>
      </c>
      <c r="F28" s="12">
        <v>85.7</v>
      </c>
      <c r="G28" s="12">
        <v>107.1</v>
      </c>
      <c r="H28" s="12">
        <v>117.7</v>
      </c>
      <c r="I28" s="12">
        <v>134.69999999999999</v>
      </c>
      <c r="J28" s="12">
        <v>125.6</v>
      </c>
      <c r="K28" s="12">
        <v>195.4</v>
      </c>
      <c r="L28" s="12">
        <v>83.1</v>
      </c>
      <c r="M28" s="12">
        <v>78.7</v>
      </c>
      <c r="N28" s="12">
        <v>188.9</v>
      </c>
      <c r="O28" s="12">
        <v>150.19999999999999</v>
      </c>
      <c r="P28" s="12">
        <v>137.9</v>
      </c>
      <c r="Q28" s="12">
        <v>160.69999999999999</v>
      </c>
      <c r="R28" s="12">
        <v>128.30000000000001</v>
      </c>
      <c r="S28" s="12">
        <v>132.69999999999999</v>
      </c>
      <c r="T28" s="12">
        <v>59.6</v>
      </c>
      <c r="U28" s="13">
        <v>165</v>
      </c>
    </row>
    <row r="29" spans="1:21" ht="18.75" customHeight="1">
      <c r="A29" s="486"/>
      <c r="B29" s="488"/>
      <c r="C29" s="496"/>
      <c r="D29" s="2" t="s">
        <v>5</v>
      </c>
      <c r="E29" s="14">
        <v>88</v>
      </c>
      <c r="F29" s="14">
        <v>97.5</v>
      </c>
      <c r="G29" s="14">
        <v>124.9</v>
      </c>
      <c r="H29" s="14">
        <v>109.9</v>
      </c>
      <c r="I29" s="14">
        <v>114.4</v>
      </c>
      <c r="J29" s="14">
        <v>124.7</v>
      </c>
      <c r="K29" s="14">
        <v>106.2</v>
      </c>
      <c r="L29" s="14">
        <v>63.1</v>
      </c>
      <c r="M29" s="14">
        <v>78</v>
      </c>
      <c r="N29" s="14">
        <v>150.5</v>
      </c>
      <c r="O29" s="14">
        <v>99.8</v>
      </c>
      <c r="P29" s="14">
        <v>142</v>
      </c>
      <c r="Q29" s="14">
        <v>122.4</v>
      </c>
      <c r="R29" s="14">
        <v>120.3</v>
      </c>
      <c r="S29" s="14">
        <v>135.4</v>
      </c>
      <c r="T29" s="14">
        <v>62</v>
      </c>
      <c r="U29" s="15">
        <v>93.9</v>
      </c>
    </row>
    <row r="30" spans="1:21" ht="18.75" customHeight="1">
      <c r="A30" s="486"/>
      <c r="B30" s="483" t="s">
        <v>9</v>
      </c>
      <c r="C30" s="485" t="s">
        <v>2</v>
      </c>
      <c r="D30" s="485"/>
      <c r="E30" s="10">
        <v>186</v>
      </c>
      <c r="F30" s="10">
        <v>159</v>
      </c>
      <c r="G30" s="10">
        <v>212</v>
      </c>
      <c r="H30" s="10">
        <v>213</v>
      </c>
      <c r="I30" s="10">
        <v>195</v>
      </c>
      <c r="J30" s="10">
        <v>14</v>
      </c>
      <c r="K30" s="10">
        <v>29</v>
      </c>
      <c r="L30" s="10">
        <v>10</v>
      </c>
      <c r="M30" s="10">
        <v>12</v>
      </c>
      <c r="N30" s="10">
        <v>20</v>
      </c>
      <c r="O30" s="10">
        <v>18</v>
      </c>
      <c r="P30" s="10">
        <v>12</v>
      </c>
      <c r="Q30" s="10">
        <v>18</v>
      </c>
      <c r="R30" s="10">
        <v>15</v>
      </c>
      <c r="S30" s="10">
        <v>18</v>
      </c>
      <c r="T30" s="10">
        <v>7</v>
      </c>
      <c r="U30" s="11">
        <v>16</v>
      </c>
    </row>
    <row r="31" spans="1:21" ht="18.75" customHeight="1">
      <c r="A31" s="486"/>
      <c r="B31" s="484"/>
      <c r="C31" s="494" t="s">
        <v>6</v>
      </c>
      <c r="D31" s="494"/>
      <c r="E31" s="8">
        <v>7487320</v>
      </c>
      <c r="F31" s="8">
        <v>6343526</v>
      </c>
      <c r="G31" s="8">
        <v>8965838</v>
      </c>
      <c r="H31" s="8">
        <v>7745703</v>
      </c>
      <c r="I31" s="8">
        <v>7743391</v>
      </c>
      <c r="J31" s="8">
        <v>603395</v>
      </c>
      <c r="K31" s="8">
        <v>1056095</v>
      </c>
      <c r="L31" s="8">
        <v>362296</v>
      </c>
      <c r="M31" s="8">
        <v>436132</v>
      </c>
      <c r="N31" s="8">
        <v>916192</v>
      </c>
      <c r="O31" s="8">
        <v>684125</v>
      </c>
      <c r="P31" s="8">
        <v>549669</v>
      </c>
      <c r="Q31" s="8">
        <v>618051</v>
      </c>
      <c r="R31" s="8">
        <v>600105</v>
      </c>
      <c r="S31" s="8">
        <v>648233</v>
      </c>
      <c r="T31" s="8">
        <v>349440</v>
      </c>
      <c r="U31" s="9">
        <v>587952</v>
      </c>
    </row>
    <row r="32" spans="1:21" ht="18.75" customHeight="1">
      <c r="A32" s="486"/>
      <c r="B32" s="483" t="s">
        <v>13</v>
      </c>
      <c r="C32" s="485" t="s">
        <v>2</v>
      </c>
      <c r="D32" s="485"/>
      <c r="E32" s="10">
        <v>54</v>
      </c>
      <c r="F32" s="10">
        <v>55</v>
      </c>
      <c r="G32" s="10">
        <v>34</v>
      </c>
      <c r="H32" s="10">
        <v>32</v>
      </c>
      <c r="I32" s="10">
        <v>46</v>
      </c>
      <c r="J32" s="10">
        <v>6</v>
      </c>
      <c r="K32" s="10">
        <v>3</v>
      </c>
      <c r="L32" s="10">
        <v>5</v>
      </c>
      <c r="M32" s="10">
        <v>3</v>
      </c>
      <c r="N32" s="10">
        <v>4</v>
      </c>
      <c r="O32" s="10">
        <v>4</v>
      </c>
      <c r="P32" s="10">
        <v>4</v>
      </c>
      <c r="Q32" s="10">
        <v>7</v>
      </c>
      <c r="R32" s="10">
        <v>6</v>
      </c>
      <c r="S32" s="10">
        <v>2</v>
      </c>
      <c r="T32" s="10">
        <v>0</v>
      </c>
      <c r="U32" s="11">
        <v>7</v>
      </c>
    </row>
    <row r="33" spans="1:21" ht="18.75" customHeight="1">
      <c r="A33" s="486"/>
      <c r="B33" s="484"/>
      <c r="C33" s="494" t="s">
        <v>6</v>
      </c>
      <c r="D33" s="494"/>
      <c r="E33" s="8">
        <v>2397753</v>
      </c>
      <c r="F33" s="8">
        <v>1931086</v>
      </c>
      <c r="G33" s="8">
        <v>707766</v>
      </c>
      <c r="H33" s="8">
        <v>595586</v>
      </c>
      <c r="I33" s="8">
        <v>1154403</v>
      </c>
      <c r="J33" s="8">
        <v>92279</v>
      </c>
      <c r="K33" s="8">
        <v>21688</v>
      </c>
      <c r="L33" s="8">
        <v>108205</v>
      </c>
      <c r="M33" s="8">
        <v>70477</v>
      </c>
      <c r="N33" s="8">
        <v>154413</v>
      </c>
      <c r="O33" s="8">
        <v>122955</v>
      </c>
      <c r="P33" s="8">
        <v>127310</v>
      </c>
      <c r="Q33" s="8">
        <v>247776</v>
      </c>
      <c r="R33" s="8">
        <v>105282</v>
      </c>
      <c r="S33" s="8">
        <v>34841</v>
      </c>
      <c r="T33" s="8">
        <v>0</v>
      </c>
      <c r="U33" s="9">
        <v>323942</v>
      </c>
    </row>
    <row r="34" spans="1:21" ht="18.75" customHeight="1">
      <c r="A34" s="486"/>
      <c r="B34" s="483" t="s">
        <v>15</v>
      </c>
      <c r="C34" s="485" t="s">
        <v>2</v>
      </c>
      <c r="D34" s="485"/>
      <c r="E34" s="10">
        <v>7</v>
      </c>
      <c r="F34" s="10">
        <v>6</v>
      </c>
      <c r="G34" s="10">
        <v>2</v>
      </c>
      <c r="H34" s="10">
        <v>3</v>
      </c>
      <c r="I34" s="10">
        <v>4</v>
      </c>
      <c r="J34" s="10">
        <v>0</v>
      </c>
      <c r="K34" s="10">
        <v>1</v>
      </c>
      <c r="L34" s="10">
        <v>1</v>
      </c>
      <c r="M34" s="10">
        <v>0</v>
      </c>
      <c r="N34" s="10">
        <v>0</v>
      </c>
      <c r="O34" s="10">
        <v>0</v>
      </c>
      <c r="P34" s="10">
        <v>0</v>
      </c>
      <c r="Q34" s="10">
        <v>0</v>
      </c>
      <c r="R34" s="10">
        <v>0</v>
      </c>
      <c r="S34" s="10">
        <v>0</v>
      </c>
      <c r="T34" s="10">
        <v>1</v>
      </c>
      <c r="U34" s="11">
        <v>0</v>
      </c>
    </row>
    <row r="35" spans="1:21" ht="18.75" customHeight="1">
      <c r="A35" s="487"/>
      <c r="B35" s="488"/>
      <c r="C35" s="485" t="s">
        <v>6</v>
      </c>
      <c r="D35" s="485"/>
      <c r="E35" s="6">
        <v>11298</v>
      </c>
      <c r="F35" s="6">
        <v>6181</v>
      </c>
      <c r="G35" s="6">
        <v>224</v>
      </c>
      <c r="H35" s="6">
        <v>1082</v>
      </c>
      <c r="I35" s="6">
        <v>3107</v>
      </c>
      <c r="J35" s="6">
        <v>0</v>
      </c>
      <c r="K35" s="6">
        <v>1860</v>
      </c>
      <c r="L35" s="6">
        <v>40</v>
      </c>
      <c r="M35" s="6">
        <v>0</v>
      </c>
      <c r="N35" s="6">
        <v>0</v>
      </c>
      <c r="O35" s="6">
        <v>0</v>
      </c>
      <c r="P35" s="6">
        <v>0</v>
      </c>
      <c r="Q35" s="6">
        <v>0</v>
      </c>
      <c r="R35" s="6">
        <v>0</v>
      </c>
      <c r="S35" s="6">
        <v>0</v>
      </c>
      <c r="T35" s="6">
        <v>1188</v>
      </c>
      <c r="U35" s="7">
        <v>0</v>
      </c>
    </row>
    <row r="36" spans="1:21">
      <c r="A36" s="477" t="s">
        <v>341</v>
      </c>
      <c r="B36" s="478"/>
      <c r="C36" s="478"/>
      <c r="D36" s="478"/>
      <c r="E36" s="478"/>
      <c r="F36" s="478"/>
      <c r="G36" s="478"/>
      <c r="H36" s="478"/>
      <c r="I36" s="478"/>
      <c r="J36" s="478"/>
      <c r="K36" s="478"/>
      <c r="L36" s="478"/>
      <c r="M36" s="478"/>
      <c r="N36" s="478"/>
      <c r="O36" s="478"/>
      <c r="P36" s="478"/>
      <c r="Q36" s="478"/>
      <c r="R36" s="478"/>
      <c r="S36" s="478"/>
      <c r="T36" s="478"/>
      <c r="U36" s="478"/>
    </row>
    <row r="37" spans="1:21">
      <c r="A37" s="479"/>
      <c r="B37" s="479"/>
      <c r="C37" s="479"/>
      <c r="D37" s="479"/>
      <c r="E37" s="479"/>
      <c r="F37" s="479"/>
      <c r="G37" s="479"/>
      <c r="H37" s="479"/>
      <c r="I37" s="479"/>
      <c r="J37" s="479"/>
      <c r="K37" s="479"/>
      <c r="L37" s="479"/>
      <c r="M37" s="479"/>
      <c r="N37" s="479"/>
      <c r="O37" s="479"/>
      <c r="P37" s="479"/>
      <c r="Q37" s="479"/>
      <c r="R37" s="479"/>
      <c r="S37" s="479"/>
      <c r="T37" s="479"/>
      <c r="U37" s="479"/>
    </row>
    <row r="38" spans="1:21">
      <c r="A38" s="479"/>
      <c r="B38" s="479"/>
      <c r="C38" s="479"/>
      <c r="D38" s="479"/>
      <c r="E38" s="479"/>
      <c r="F38" s="479"/>
      <c r="G38" s="479"/>
      <c r="H38" s="479"/>
      <c r="I38" s="479"/>
      <c r="J38" s="479"/>
      <c r="K38" s="479"/>
      <c r="L38" s="479"/>
      <c r="M38" s="479"/>
      <c r="N38" s="479"/>
      <c r="O38" s="479"/>
      <c r="P38" s="479"/>
      <c r="Q38" s="479"/>
      <c r="R38" s="479"/>
      <c r="S38" s="479"/>
      <c r="T38" s="479"/>
      <c r="U38" s="479"/>
    </row>
    <row r="39" spans="1:21">
      <c r="A39" s="479"/>
      <c r="B39" s="479"/>
      <c r="C39" s="479"/>
      <c r="D39" s="479"/>
      <c r="E39" s="479"/>
      <c r="F39" s="479"/>
      <c r="G39" s="479"/>
      <c r="H39" s="479"/>
      <c r="I39" s="479"/>
      <c r="J39" s="479"/>
      <c r="K39" s="479"/>
      <c r="L39" s="479"/>
      <c r="M39" s="479"/>
      <c r="N39" s="479"/>
      <c r="O39" s="479"/>
      <c r="P39" s="479"/>
      <c r="Q39" s="479"/>
      <c r="R39" s="479"/>
      <c r="S39" s="479"/>
      <c r="T39" s="479"/>
      <c r="U39" s="479"/>
    </row>
  </sheetData>
  <mergeCells count="53">
    <mergeCell ref="C4:D4"/>
    <mergeCell ref="C35:D35"/>
    <mergeCell ref="C25:D25"/>
    <mergeCell ref="C30:D30"/>
    <mergeCell ref="C31:D31"/>
    <mergeCell ref="C33:D33"/>
    <mergeCell ref="C34:D34"/>
    <mergeCell ref="C5:D5"/>
    <mergeCell ref="C17:D17"/>
    <mergeCell ref="C18:D18"/>
    <mergeCell ref="C19:D19"/>
    <mergeCell ref="C28:C29"/>
    <mergeCell ref="C12:D12"/>
    <mergeCell ref="C13:D13"/>
    <mergeCell ref="B8:B11"/>
    <mergeCell ref="C32:D32"/>
    <mergeCell ref="C24:D24"/>
    <mergeCell ref="C14:D14"/>
    <mergeCell ref="C21:D21"/>
    <mergeCell ref="C22:D22"/>
    <mergeCell ref="C20:D20"/>
    <mergeCell ref="A1:U1"/>
    <mergeCell ref="A2:B3"/>
    <mergeCell ref="C2:D3"/>
    <mergeCell ref="C8:D8"/>
    <mergeCell ref="A8:A25"/>
    <mergeCell ref="C23:D23"/>
    <mergeCell ref="C6:C7"/>
    <mergeCell ref="C10:C11"/>
    <mergeCell ref="C15:D15"/>
    <mergeCell ref="B18:B19"/>
    <mergeCell ref="A4:B7"/>
    <mergeCell ref="B14:B15"/>
    <mergeCell ref="B16:B17"/>
    <mergeCell ref="B20:B21"/>
    <mergeCell ref="B22:B23"/>
    <mergeCell ref="B24:B25"/>
    <mergeCell ref="A36:U39"/>
    <mergeCell ref="E2:E3"/>
    <mergeCell ref="F2:F3"/>
    <mergeCell ref="G2:G3"/>
    <mergeCell ref="H2:H3"/>
    <mergeCell ref="I2:I3"/>
    <mergeCell ref="B30:B31"/>
    <mergeCell ref="C9:D9"/>
    <mergeCell ref="C26:D26"/>
    <mergeCell ref="C27:D27"/>
    <mergeCell ref="A26:A35"/>
    <mergeCell ref="B12:B13"/>
    <mergeCell ref="B32:B33"/>
    <mergeCell ref="B34:B35"/>
    <mergeCell ref="B26:B29"/>
    <mergeCell ref="C16:D16"/>
  </mergeCells>
  <phoneticPr fontId="2"/>
  <printOptions horizontalCentered="1"/>
  <pageMargins left="0.78740157480314965" right="0.78740157480314965" top="0.98425196850393704" bottom="0.98425196850393704" header="0.51181102362204722" footer="0.51181102362204722"/>
  <pageSetup paperSize="9" scale="6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P58"/>
  <sheetViews>
    <sheetView showGridLines="0" view="pageBreakPreview" topLeftCell="K1" zoomScale="166" zoomScaleNormal="95" zoomScaleSheetLayoutView="166" workbookViewId="0">
      <selection activeCell="Q12" sqref="Q12"/>
    </sheetView>
  </sheetViews>
  <sheetFormatPr defaultRowHeight="13"/>
  <cols>
    <col min="1" max="1" width="22" bestFit="1" customWidth="1"/>
    <col min="3" max="3" width="4.6328125" customWidth="1"/>
    <col min="4" max="4" width="15.6328125" style="1" customWidth="1"/>
    <col min="5" max="9" width="10.6328125" style="28" customWidth="1"/>
    <col min="10" max="10" width="18" style="28" customWidth="1"/>
    <col min="11" max="11" width="10.6328125" style="28" customWidth="1"/>
    <col min="12" max="12" width="18" style="28" customWidth="1"/>
    <col min="13" max="13" width="10.6328125" style="28" customWidth="1"/>
    <col min="14" max="16" width="18" style="28" customWidth="1"/>
  </cols>
  <sheetData>
    <row r="1" spans="1:16" ht="21" customHeight="1">
      <c r="A1" s="311" t="s">
        <v>217</v>
      </c>
    </row>
    <row r="2" spans="1:16" ht="23.5">
      <c r="A2" s="489" t="s">
        <v>37</v>
      </c>
      <c r="B2" s="489"/>
      <c r="C2" s="489"/>
      <c r="D2" s="489"/>
      <c r="E2" s="489"/>
      <c r="F2" s="489"/>
      <c r="G2" s="489"/>
      <c r="H2" s="489"/>
      <c r="I2" s="489"/>
      <c r="J2" s="489"/>
      <c r="K2" s="489"/>
      <c r="L2" s="489"/>
      <c r="M2" s="489"/>
      <c r="N2" s="489"/>
      <c r="O2" s="489"/>
      <c r="P2" s="489"/>
    </row>
    <row r="3" spans="1:16" ht="15" customHeight="1" thickBot="1">
      <c r="A3" t="s">
        <v>339</v>
      </c>
      <c r="B3" s="16"/>
      <c r="C3" s="16"/>
      <c r="D3" s="16"/>
      <c r="E3" s="339"/>
      <c r="F3" s="339"/>
      <c r="G3" s="339"/>
      <c r="H3" s="339"/>
      <c r="I3" s="339"/>
      <c r="J3" s="339"/>
      <c r="K3" s="339"/>
      <c r="L3" s="339"/>
      <c r="M3" s="339"/>
      <c r="N3" s="339"/>
      <c r="O3" s="339"/>
      <c r="P3" s="340"/>
    </row>
    <row r="4" spans="1:16">
      <c r="A4" s="513"/>
      <c r="B4" s="515" t="s">
        <v>38</v>
      </c>
      <c r="C4" s="516"/>
      <c r="D4" s="517"/>
      <c r="E4" s="505" t="s">
        <v>210</v>
      </c>
      <c r="F4" s="506"/>
      <c r="G4" s="506"/>
      <c r="H4" s="506"/>
      <c r="I4" s="505" t="s">
        <v>27</v>
      </c>
      <c r="J4" s="506"/>
      <c r="K4" s="505" t="s">
        <v>30</v>
      </c>
      <c r="L4" s="506"/>
      <c r="M4" s="505" t="s">
        <v>31</v>
      </c>
      <c r="N4" s="506"/>
      <c r="O4" s="355" t="s">
        <v>32</v>
      </c>
      <c r="P4" s="356" t="s">
        <v>230</v>
      </c>
    </row>
    <row r="5" spans="1:16" ht="13.5" thickBot="1">
      <c r="A5" s="514"/>
      <c r="B5" s="518"/>
      <c r="C5" s="519"/>
      <c r="D5" s="520"/>
      <c r="E5" s="507" t="s">
        <v>2</v>
      </c>
      <c r="F5" s="508"/>
      <c r="G5" s="509" t="s">
        <v>29</v>
      </c>
      <c r="H5" s="510"/>
      <c r="I5" s="366" t="s">
        <v>2</v>
      </c>
      <c r="J5" s="365" t="s">
        <v>29</v>
      </c>
      <c r="K5" s="366" t="s">
        <v>2</v>
      </c>
      <c r="L5" s="365" t="s">
        <v>29</v>
      </c>
      <c r="M5" s="366" t="s">
        <v>2</v>
      </c>
      <c r="N5" s="357" t="s">
        <v>29</v>
      </c>
      <c r="O5" s="357" t="s">
        <v>34</v>
      </c>
      <c r="P5" s="358" t="s">
        <v>35</v>
      </c>
    </row>
    <row r="6" spans="1:16">
      <c r="A6" s="421" t="s">
        <v>280</v>
      </c>
      <c r="B6" s="521" t="s">
        <v>133</v>
      </c>
      <c r="C6" s="522"/>
      <c r="D6" s="523"/>
      <c r="E6" s="418">
        <v>8</v>
      </c>
      <c r="F6" s="419"/>
      <c r="G6" s="416">
        <v>170916</v>
      </c>
      <c r="H6" s="420"/>
      <c r="I6" s="415">
        <v>24</v>
      </c>
      <c r="J6" s="416">
        <v>804243</v>
      </c>
      <c r="K6" s="415">
        <v>28</v>
      </c>
      <c r="L6" s="416">
        <v>635261</v>
      </c>
      <c r="M6" s="415">
        <v>30</v>
      </c>
      <c r="N6" s="414">
        <v>914234</v>
      </c>
      <c r="O6" s="414">
        <v>158877339</v>
      </c>
      <c r="P6" s="417">
        <v>174</v>
      </c>
    </row>
    <row r="7" spans="1:16">
      <c r="A7" s="430"/>
      <c r="B7" s="445" t="s">
        <v>17</v>
      </c>
      <c r="C7" s="503" t="s">
        <v>79</v>
      </c>
      <c r="D7" s="504"/>
      <c r="E7" s="438">
        <v>5</v>
      </c>
      <c r="F7" s="439"/>
      <c r="G7" s="440">
        <v>4502</v>
      </c>
      <c r="H7" s="441"/>
      <c r="I7" s="442">
        <v>10</v>
      </c>
      <c r="J7" s="440">
        <v>265093</v>
      </c>
      <c r="K7" s="442">
        <v>13</v>
      </c>
      <c r="L7" s="440">
        <v>38222</v>
      </c>
      <c r="M7" s="442">
        <v>7</v>
      </c>
      <c r="N7" s="443">
        <v>2340</v>
      </c>
      <c r="O7" s="443">
        <v>5982891</v>
      </c>
      <c r="P7" s="444">
        <v>2557</v>
      </c>
    </row>
    <row r="8" spans="1:16">
      <c r="A8" s="430"/>
      <c r="B8" s="430"/>
      <c r="C8" s="511" t="s">
        <v>300</v>
      </c>
      <c r="D8" s="512"/>
      <c r="E8" s="431">
        <v>1</v>
      </c>
      <c r="F8" s="432"/>
      <c r="G8" s="433">
        <v>499</v>
      </c>
      <c r="H8" s="434"/>
      <c r="I8" s="435">
        <v>2</v>
      </c>
      <c r="J8" s="433">
        <v>95299</v>
      </c>
      <c r="K8" s="435">
        <v>5</v>
      </c>
      <c r="L8" s="433">
        <v>2545</v>
      </c>
      <c r="M8" s="435">
        <v>3</v>
      </c>
      <c r="N8" s="436">
        <v>1493</v>
      </c>
      <c r="O8" s="422" t="s">
        <v>342</v>
      </c>
      <c r="P8" s="425" t="s">
        <v>342</v>
      </c>
    </row>
    <row r="9" spans="1:16">
      <c r="A9" s="430"/>
      <c r="B9" s="430"/>
      <c r="C9" s="429"/>
      <c r="D9" s="446" t="s">
        <v>301</v>
      </c>
      <c r="E9" s="426">
        <v>1</v>
      </c>
      <c r="F9" s="427"/>
      <c r="G9" s="424">
        <v>499</v>
      </c>
      <c r="H9" s="428"/>
      <c r="I9" s="423">
        <v>1</v>
      </c>
      <c r="J9" s="424">
        <v>499</v>
      </c>
      <c r="K9" s="423">
        <v>3</v>
      </c>
      <c r="L9" s="424">
        <v>1297</v>
      </c>
      <c r="M9" s="423">
        <v>2</v>
      </c>
      <c r="N9" s="422">
        <v>998</v>
      </c>
      <c r="O9" s="422" t="s">
        <v>342</v>
      </c>
      <c r="P9" s="425" t="s">
        <v>342</v>
      </c>
    </row>
    <row r="10" spans="1:16">
      <c r="A10" s="430"/>
      <c r="B10" s="430"/>
      <c r="C10" s="429"/>
      <c r="D10" s="446" t="s">
        <v>302</v>
      </c>
      <c r="E10" s="426"/>
      <c r="F10" s="427"/>
      <c r="G10" s="424"/>
      <c r="H10" s="428"/>
      <c r="I10" s="423"/>
      <c r="J10" s="424"/>
      <c r="K10" s="423"/>
      <c r="L10" s="424"/>
      <c r="M10" s="423"/>
      <c r="N10" s="422"/>
      <c r="O10" s="422"/>
      <c r="P10" s="425"/>
    </row>
    <row r="11" spans="1:16">
      <c r="A11" s="430"/>
      <c r="B11" s="430"/>
      <c r="C11" s="429"/>
      <c r="D11" s="446" t="s">
        <v>303</v>
      </c>
      <c r="E11" s="426"/>
      <c r="F11" s="427"/>
      <c r="G11" s="424"/>
      <c r="H11" s="428"/>
      <c r="I11" s="423"/>
      <c r="J11" s="424"/>
      <c r="K11" s="423">
        <v>1</v>
      </c>
      <c r="L11" s="424">
        <v>749</v>
      </c>
      <c r="M11" s="423"/>
      <c r="N11" s="422"/>
      <c r="O11" s="422"/>
      <c r="P11" s="425"/>
    </row>
    <row r="12" spans="1:16">
      <c r="A12" s="430"/>
      <c r="B12" s="430"/>
      <c r="C12" s="429"/>
      <c r="D12" s="446" t="s">
        <v>304</v>
      </c>
      <c r="E12" s="426"/>
      <c r="F12" s="427"/>
      <c r="G12" s="424"/>
      <c r="H12" s="428"/>
      <c r="I12" s="423"/>
      <c r="J12" s="424"/>
      <c r="K12" s="423"/>
      <c r="L12" s="424"/>
      <c r="M12" s="423"/>
      <c r="N12" s="422"/>
      <c r="O12" s="422"/>
      <c r="P12" s="425"/>
    </row>
    <row r="13" spans="1:16">
      <c r="A13" s="430"/>
      <c r="B13" s="430"/>
      <c r="C13" s="429"/>
      <c r="D13" s="446" t="s">
        <v>305</v>
      </c>
      <c r="E13" s="426"/>
      <c r="F13" s="427"/>
      <c r="G13" s="424"/>
      <c r="H13" s="428"/>
      <c r="I13" s="423"/>
      <c r="J13" s="424"/>
      <c r="K13" s="423"/>
      <c r="L13" s="424"/>
      <c r="M13" s="423"/>
      <c r="N13" s="422"/>
      <c r="O13" s="422"/>
      <c r="P13" s="425"/>
    </row>
    <row r="14" spans="1:16">
      <c r="A14" s="430"/>
      <c r="B14" s="430"/>
      <c r="C14" s="429"/>
      <c r="D14" s="446" t="s">
        <v>306</v>
      </c>
      <c r="E14" s="426"/>
      <c r="F14" s="427"/>
      <c r="G14" s="424"/>
      <c r="H14" s="428"/>
      <c r="I14" s="423">
        <v>1</v>
      </c>
      <c r="J14" s="424">
        <v>94800</v>
      </c>
      <c r="K14" s="423"/>
      <c r="L14" s="424"/>
      <c r="M14" s="423"/>
      <c r="N14" s="422"/>
      <c r="O14" s="422"/>
      <c r="P14" s="425"/>
    </row>
    <row r="15" spans="1:16">
      <c r="A15" s="430"/>
      <c r="B15" s="430"/>
      <c r="C15" s="429"/>
      <c r="D15" s="446" t="s">
        <v>307</v>
      </c>
      <c r="E15" s="426"/>
      <c r="F15" s="427"/>
      <c r="G15" s="424"/>
      <c r="H15" s="428"/>
      <c r="I15" s="423"/>
      <c r="J15" s="424"/>
      <c r="K15" s="423"/>
      <c r="L15" s="424"/>
      <c r="M15" s="423"/>
      <c r="N15" s="422"/>
      <c r="O15" s="422"/>
      <c r="P15" s="425"/>
    </row>
    <row r="16" spans="1:16">
      <c r="A16" s="430"/>
      <c r="B16" s="430"/>
      <c r="C16" s="429"/>
      <c r="D16" s="446" t="s">
        <v>308</v>
      </c>
      <c r="E16" s="426"/>
      <c r="F16" s="427"/>
      <c r="G16" s="424"/>
      <c r="H16" s="428"/>
      <c r="I16" s="423"/>
      <c r="J16" s="424"/>
      <c r="K16" s="423"/>
      <c r="L16" s="424"/>
      <c r="M16" s="423"/>
      <c r="N16" s="422"/>
      <c r="O16" s="422"/>
      <c r="P16" s="425"/>
    </row>
    <row r="17" spans="1:16">
      <c r="A17" s="430"/>
      <c r="B17" s="430"/>
      <c r="C17" s="429"/>
      <c r="D17" s="446" t="s">
        <v>309</v>
      </c>
      <c r="E17" s="426"/>
      <c r="F17" s="427"/>
      <c r="G17" s="424"/>
      <c r="H17" s="428"/>
      <c r="I17" s="423"/>
      <c r="J17" s="424"/>
      <c r="K17" s="423"/>
      <c r="L17" s="424"/>
      <c r="M17" s="423">
        <v>1</v>
      </c>
      <c r="N17" s="422">
        <v>495</v>
      </c>
      <c r="O17" s="422" t="s">
        <v>342</v>
      </c>
      <c r="P17" s="425" t="s">
        <v>342</v>
      </c>
    </row>
    <row r="18" spans="1:16">
      <c r="A18" s="430"/>
      <c r="B18" s="430"/>
      <c r="C18" s="429"/>
      <c r="D18" s="446" t="s">
        <v>310</v>
      </c>
      <c r="E18" s="426"/>
      <c r="F18" s="427"/>
      <c r="G18" s="424"/>
      <c r="H18" s="428"/>
      <c r="I18" s="423"/>
      <c r="J18" s="424"/>
      <c r="K18" s="423"/>
      <c r="L18" s="424"/>
      <c r="M18" s="423"/>
      <c r="N18" s="422"/>
      <c r="O18" s="422"/>
      <c r="P18" s="425"/>
    </row>
    <row r="19" spans="1:16">
      <c r="A19" s="430"/>
      <c r="B19" s="430"/>
      <c r="C19" s="429"/>
      <c r="D19" s="446" t="s">
        <v>311</v>
      </c>
      <c r="E19" s="426"/>
      <c r="F19" s="427"/>
      <c r="G19" s="424"/>
      <c r="H19" s="428"/>
      <c r="I19" s="423"/>
      <c r="J19" s="424"/>
      <c r="K19" s="423">
        <v>1</v>
      </c>
      <c r="L19" s="424">
        <v>499</v>
      </c>
      <c r="M19" s="423"/>
      <c r="N19" s="422"/>
      <c r="O19" s="422"/>
      <c r="P19" s="425"/>
    </row>
    <row r="20" spans="1:16">
      <c r="A20" s="430"/>
      <c r="B20" s="430"/>
      <c r="C20" s="511" t="s">
        <v>19</v>
      </c>
      <c r="D20" s="512"/>
      <c r="E20" s="431"/>
      <c r="F20" s="432"/>
      <c r="G20" s="433"/>
      <c r="H20" s="434"/>
      <c r="I20" s="435"/>
      <c r="J20" s="433"/>
      <c r="K20" s="435"/>
      <c r="L20" s="433"/>
      <c r="M20" s="435"/>
      <c r="N20" s="436"/>
      <c r="O20" s="436"/>
      <c r="P20" s="437"/>
    </row>
    <row r="21" spans="1:16">
      <c r="A21" s="430"/>
      <c r="B21" s="430"/>
      <c r="C21" s="511" t="s">
        <v>20</v>
      </c>
      <c r="D21" s="512"/>
      <c r="E21" s="431"/>
      <c r="F21" s="432"/>
      <c r="G21" s="433"/>
      <c r="H21" s="434"/>
      <c r="I21" s="435"/>
      <c r="J21" s="433"/>
      <c r="K21" s="435">
        <v>1</v>
      </c>
      <c r="L21" s="433">
        <v>122</v>
      </c>
      <c r="M21" s="435"/>
      <c r="N21" s="436"/>
      <c r="O21" s="436"/>
      <c r="P21" s="437"/>
    </row>
    <row r="22" spans="1:16">
      <c r="A22" s="430"/>
      <c r="B22" s="430"/>
      <c r="C22" s="511" t="s">
        <v>21</v>
      </c>
      <c r="D22" s="512"/>
      <c r="E22" s="431">
        <v>1</v>
      </c>
      <c r="F22" s="432"/>
      <c r="G22" s="433">
        <v>3580</v>
      </c>
      <c r="H22" s="434"/>
      <c r="I22" s="435"/>
      <c r="J22" s="433"/>
      <c r="K22" s="435"/>
      <c r="L22" s="433"/>
      <c r="M22" s="435">
        <v>1</v>
      </c>
      <c r="N22" s="436">
        <v>310</v>
      </c>
      <c r="O22" s="422" t="s">
        <v>342</v>
      </c>
      <c r="P22" s="425" t="s">
        <v>342</v>
      </c>
    </row>
    <row r="23" spans="1:16">
      <c r="A23" s="430"/>
      <c r="B23" s="430"/>
      <c r="C23" s="511" t="s">
        <v>312</v>
      </c>
      <c r="D23" s="512"/>
      <c r="E23" s="431">
        <v>1</v>
      </c>
      <c r="F23" s="432"/>
      <c r="G23" s="433">
        <v>19</v>
      </c>
      <c r="H23" s="434"/>
      <c r="I23" s="435">
        <v>4</v>
      </c>
      <c r="J23" s="433">
        <v>169225</v>
      </c>
      <c r="K23" s="435">
        <v>4</v>
      </c>
      <c r="L23" s="433">
        <v>35497</v>
      </c>
      <c r="M23" s="435"/>
      <c r="N23" s="436"/>
      <c r="O23" s="436"/>
      <c r="P23" s="437"/>
    </row>
    <row r="24" spans="1:16">
      <c r="A24" s="430"/>
      <c r="B24" s="430"/>
      <c r="C24" s="429"/>
      <c r="D24" s="446" t="s">
        <v>313</v>
      </c>
      <c r="E24" s="426">
        <v>1</v>
      </c>
      <c r="F24" s="427"/>
      <c r="G24" s="424">
        <v>19</v>
      </c>
      <c r="H24" s="428"/>
      <c r="I24" s="423">
        <v>4</v>
      </c>
      <c r="J24" s="424">
        <v>169225</v>
      </c>
      <c r="K24" s="423">
        <v>2</v>
      </c>
      <c r="L24" s="424">
        <v>4998</v>
      </c>
      <c r="M24" s="423"/>
      <c r="N24" s="422"/>
      <c r="O24" s="422"/>
      <c r="P24" s="425"/>
    </row>
    <row r="25" spans="1:16">
      <c r="A25" s="430"/>
      <c r="B25" s="430"/>
      <c r="C25" s="429"/>
      <c r="D25" s="446" t="s">
        <v>314</v>
      </c>
      <c r="E25" s="426"/>
      <c r="F25" s="427"/>
      <c r="G25" s="424"/>
      <c r="H25" s="428"/>
      <c r="I25" s="423"/>
      <c r="J25" s="424"/>
      <c r="K25" s="423"/>
      <c r="L25" s="424"/>
      <c r="M25" s="423"/>
      <c r="N25" s="422"/>
      <c r="O25" s="422"/>
      <c r="P25" s="425"/>
    </row>
    <row r="26" spans="1:16">
      <c r="A26" s="430"/>
      <c r="B26" s="430"/>
      <c r="C26" s="429"/>
      <c r="D26" s="446" t="s">
        <v>315</v>
      </c>
      <c r="E26" s="426"/>
      <c r="F26" s="427"/>
      <c r="G26" s="424"/>
      <c r="H26" s="428"/>
      <c r="I26" s="423"/>
      <c r="J26" s="424"/>
      <c r="K26" s="423"/>
      <c r="L26" s="424"/>
      <c r="M26" s="423"/>
      <c r="N26" s="422"/>
      <c r="O26" s="422"/>
      <c r="P26" s="425"/>
    </row>
    <row r="27" spans="1:16">
      <c r="A27" s="430"/>
      <c r="B27" s="430"/>
      <c r="C27" s="429"/>
      <c r="D27" s="446" t="s">
        <v>316</v>
      </c>
      <c r="E27" s="426"/>
      <c r="F27" s="427"/>
      <c r="G27" s="424"/>
      <c r="H27" s="428"/>
      <c r="I27" s="423"/>
      <c r="J27" s="424"/>
      <c r="K27" s="423">
        <v>2</v>
      </c>
      <c r="L27" s="424">
        <v>30499</v>
      </c>
      <c r="M27" s="423"/>
      <c r="N27" s="422"/>
      <c r="O27" s="422"/>
      <c r="P27" s="425"/>
    </row>
    <row r="28" spans="1:16">
      <c r="A28" s="430"/>
      <c r="B28" s="430"/>
      <c r="C28" s="429"/>
      <c r="D28" s="446" t="s">
        <v>317</v>
      </c>
      <c r="E28" s="426"/>
      <c r="F28" s="427"/>
      <c r="G28" s="424"/>
      <c r="H28" s="428"/>
      <c r="I28" s="423"/>
      <c r="J28" s="424"/>
      <c r="K28" s="423"/>
      <c r="L28" s="424"/>
      <c r="M28" s="423"/>
      <c r="N28" s="422"/>
      <c r="O28" s="422"/>
      <c r="P28" s="425"/>
    </row>
    <row r="29" spans="1:16">
      <c r="A29" s="430"/>
      <c r="B29" s="430"/>
      <c r="C29" s="429"/>
      <c r="D29" s="446" t="s">
        <v>318</v>
      </c>
      <c r="E29" s="426"/>
      <c r="F29" s="427"/>
      <c r="G29" s="424"/>
      <c r="H29" s="428"/>
      <c r="I29" s="423"/>
      <c r="J29" s="424"/>
      <c r="K29" s="423"/>
      <c r="L29" s="424"/>
      <c r="M29" s="423"/>
      <c r="N29" s="422"/>
      <c r="O29" s="422"/>
      <c r="P29" s="425"/>
    </row>
    <row r="30" spans="1:16">
      <c r="A30" s="430"/>
      <c r="B30" s="430"/>
      <c r="C30" s="511" t="s">
        <v>23</v>
      </c>
      <c r="D30" s="512"/>
      <c r="E30" s="431">
        <v>1</v>
      </c>
      <c r="F30" s="432"/>
      <c r="G30" s="433">
        <v>105</v>
      </c>
      <c r="H30" s="434"/>
      <c r="I30" s="435">
        <v>1</v>
      </c>
      <c r="J30" s="433">
        <v>183</v>
      </c>
      <c r="K30" s="435"/>
      <c r="L30" s="433"/>
      <c r="M30" s="435"/>
      <c r="N30" s="436"/>
      <c r="O30" s="436"/>
      <c r="P30" s="437"/>
    </row>
    <row r="31" spans="1:16" ht="13.5" thickBot="1">
      <c r="A31" s="430"/>
      <c r="B31" s="430"/>
      <c r="C31" s="511" t="s">
        <v>24</v>
      </c>
      <c r="D31" s="512"/>
      <c r="E31" s="431">
        <v>1</v>
      </c>
      <c r="F31" s="432"/>
      <c r="G31" s="433">
        <v>299</v>
      </c>
      <c r="H31" s="434"/>
      <c r="I31" s="435">
        <v>3</v>
      </c>
      <c r="J31" s="433">
        <v>386</v>
      </c>
      <c r="K31" s="435">
        <v>3</v>
      </c>
      <c r="L31" s="433">
        <v>58</v>
      </c>
      <c r="M31" s="435">
        <v>3</v>
      </c>
      <c r="N31" s="436">
        <v>537</v>
      </c>
      <c r="O31" s="436">
        <v>1634800</v>
      </c>
      <c r="P31" s="437">
        <v>3044</v>
      </c>
    </row>
    <row r="32" spans="1:16">
      <c r="A32" s="430"/>
      <c r="B32" s="445" t="s">
        <v>25</v>
      </c>
      <c r="C32" s="503" t="s">
        <v>79</v>
      </c>
      <c r="D32" s="504"/>
      <c r="E32" s="438">
        <v>3</v>
      </c>
      <c r="F32" s="439"/>
      <c r="G32" s="440">
        <v>166414</v>
      </c>
      <c r="H32" s="441"/>
      <c r="I32" s="442">
        <v>14</v>
      </c>
      <c r="J32" s="440">
        <v>539150</v>
      </c>
      <c r="K32" s="442">
        <v>15</v>
      </c>
      <c r="L32" s="440">
        <v>597039</v>
      </c>
      <c r="M32" s="442">
        <v>23</v>
      </c>
      <c r="N32" s="443">
        <v>911894</v>
      </c>
      <c r="O32" s="443">
        <v>152894448</v>
      </c>
      <c r="P32" s="444">
        <v>168</v>
      </c>
    </row>
    <row r="33" spans="1:16">
      <c r="A33" s="430"/>
      <c r="B33" s="430"/>
      <c r="C33" s="511" t="s">
        <v>300</v>
      </c>
      <c r="D33" s="512"/>
      <c r="E33" s="431">
        <v>3</v>
      </c>
      <c r="F33" s="432"/>
      <c r="G33" s="433">
        <v>166414</v>
      </c>
      <c r="H33" s="434"/>
      <c r="I33" s="435">
        <v>10</v>
      </c>
      <c r="J33" s="433">
        <v>374200</v>
      </c>
      <c r="K33" s="435">
        <v>14</v>
      </c>
      <c r="L33" s="433">
        <v>546639</v>
      </c>
      <c r="M33" s="435">
        <v>16</v>
      </c>
      <c r="N33" s="436">
        <v>587952</v>
      </c>
      <c r="O33" s="436">
        <v>91588853</v>
      </c>
      <c r="P33" s="437">
        <v>156</v>
      </c>
    </row>
    <row r="34" spans="1:16">
      <c r="A34" s="430"/>
      <c r="B34" s="430"/>
      <c r="C34" s="429"/>
      <c r="D34" s="446" t="s">
        <v>301</v>
      </c>
      <c r="E34" s="426"/>
      <c r="F34" s="427"/>
      <c r="G34" s="424"/>
      <c r="H34" s="428"/>
      <c r="I34" s="423"/>
      <c r="J34" s="424"/>
      <c r="K34" s="423">
        <v>1</v>
      </c>
      <c r="L34" s="424">
        <v>13000</v>
      </c>
      <c r="M34" s="423">
        <v>1</v>
      </c>
      <c r="N34" s="422">
        <v>9943</v>
      </c>
      <c r="O34" s="422" t="s">
        <v>342</v>
      </c>
      <c r="P34" s="425" t="s">
        <v>342</v>
      </c>
    </row>
    <row r="35" spans="1:16">
      <c r="A35" s="430"/>
      <c r="B35" s="430"/>
      <c r="C35" s="429"/>
      <c r="D35" s="446" t="s">
        <v>302</v>
      </c>
      <c r="E35" s="426"/>
      <c r="F35" s="427"/>
      <c r="G35" s="424"/>
      <c r="H35" s="428"/>
      <c r="I35" s="423"/>
      <c r="J35" s="424"/>
      <c r="K35" s="423"/>
      <c r="L35" s="424"/>
      <c r="M35" s="423"/>
      <c r="N35" s="422"/>
      <c r="O35" s="422"/>
      <c r="P35" s="425"/>
    </row>
    <row r="36" spans="1:16">
      <c r="A36" s="430"/>
      <c r="B36" s="430"/>
      <c r="C36" s="429"/>
      <c r="D36" s="446" t="s">
        <v>303</v>
      </c>
      <c r="E36" s="426">
        <v>1</v>
      </c>
      <c r="F36" s="427"/>
      <c r="G36" s="424">
        <v>50600</v>
      </c>
      <c r="H36" s="428"/>
      <c r="I36" s="423">
        <v>7</v>
      </c>
      <c r="J36" s="424">
        <v>229100</v>
      </c>
      <c r="K36" s="423">
        <v>10</v>
      </c>
      <c r="L36" s="424">
        <v>302100</v>
      </c>
      <c r="M36" s="423">
        <v>13</v>
      </c>
      <c r="N36" s="422">
        <v>405725</v>
      </c>
      <c r="O36" s="422">
        <v>64130505</v>
      </c>
      <c r="P36" s="425">
        <v>158</v>
      </c>
    </row>
    <row r="37" spans="1:16">
      <c r="A37" s="430"/>
      <c r="B37" s="430"/>
      <c r="C37" s="429"/>
      <c r="D37" s="446" t="s">
        <v>304</v>
      </c>
      <c r="E37" s="426">
        <v>2</v>
      </c>
      <c r="F37" s="427"/>
      <c r="G37" s="424">
        <v>115814</v>
      </c>
      <c r="H37" s="428"/>
      <c r="I37" s="423"/>
      <c r="J37" s="424"/>
      <c r="K37" s="423">
        <v>1</v>
      </c>
      <c r="L37" s="424">
        <v>86500</v>
      </c>
      <c r="M37" s="423"/>
      <c r="N37" s="422"/>
      <c r="O37" s="422"/>
      <c r="P37" s="425"/>
    </row>
    <row r="38" spans="1:16">
      <c r="A38" s="430"/>
      <c r="B38" s="430"/>
      <c r="C38" s="429"/>
      <c r="D38" s="446" t="s">
        <v>305</v>
      </c>
      <c r="E38" s="426"/>
      <c r="F38" s="427"/>
      <c r="G38" s="424"/>
      <c r="H38" s="428"/>
      <c r="I38" s="423"/>
      <c r="J38" s="424"/>
      <c r="K38" s="423"/>
      <c r="L38" s="424"/>
      <c r="M38" s="423">
        <v>1</v>
      </c>
      <c r="N38" s="422">
        <v>77650</v>
      </c>
      <c r="O38" s="422" t="s">
        <v>342</v>
      </c>
      <c r="P38" s="425" t="s">
        <v>342</v>
      </c>
    </row>
    <row r="39" spans="1:16">
      <c r="A39" s="430"/>
      <c r="B39" s="430"/>
      <c r="C39" s="429"/>
      <c r="D39" s="446" t="s">
        <v>306</v>
      </c>
      <c r="E39" s="426"/>
      <c r="F39" s="427"/>
      <c r="G39" s="424"/>
      <c r="H39" s="428"/>
      <c r="I39" s="423">
        <v>2</v>
      </c>
      <c r="J39" s="424">
        <v>130100</v>
      </c>
      <c r="K39" s="423">
        <v>2</v>
      </c>
      <c r="L39" s="424">
        <v>145039</v>
      </c>
      <c r="M39" s="423">
        <v>1</v>
      </c>
      <c r="N39" s="422">
        <v>94634</v>
      </c>
      <c r="O39" s="422" t="s">
        <v>342</v>
      </c>
      <c r="P39" s="425" t="s">
        <v>342</v>
      </c>
    </row>
    <row r="40" spans="1:16">
      <c r="A40" s="430"/>
      <c r="B40" s="430"/>
      <c r="C40" s="429"/>
      <c r="D40" s="446" t="s">
        <v>307</v>
      </c>
      <c r="E40" s="426"/>
      <c r="F40" s="427"/>
      <c r="G40" s="424"/>
      <c r="H40" s="428"/>
      <c r="I40" s="423"/>
      <c r="J40" s="424"/>
      <c r="K40" s="423"/>
      <c r="L40" s="424"/>
      <c r="M40" s="423"/>
      <c r="N40" s="422"/>
      <c r="O40" s="422"/>
      <c r="P40" s="425"/>
    </row>
    <row r="41" spans="1:16">
      <c r="A41" s="430"/>
      <c r="B41" s="430"/>
      <c r="C41" s="429"/>
      <c r="D41" s="446" t="s">
        <v>308</v>
      </c>
      <c r="E41" s="426"/>
      <c r="F41" s="427"/>
      <c r="G41" s="424"/>
      <c r="H41" s="428"/>
      <c r="I41" s="423">
        <v>1</v>
      </c>
      <c r="J41" s="424">
        <v>15000</v>
      </c>
      <c r="K41" s="423"/>
      <c r="L41" s="424"/>
      <c r="M41" s="423"/>
      <c r="N41" s="422"/>
      <c r="O41" s="422"/>
      <c r="P41" s="425"/>
    </row>
    <row r="42" spans="1:16">
      <c r="A42" s="430"/>
      <c r="B42" s="430"/>
      <c r="C42" s="429"/>
      <c r="D42" s="446" t="s">
        <v>309</v>
      </c>
      <c r="E42" s="426"/>
      <c r="F42" s="427"/>
      <c r="G42" s="424"/>
      <c r="H42" s="428"/>
      <c r="I42" s="423"/>
      <c r="J42" s="424"/>
      <c r="K42" s="423"/>
      <c r="L42" s="424"/>
      <c r="M42" s="423"/>
      <c r="N42" s="422"/>
      <c r="O42" s="422"/>
      <c r="P42" s="425"/>
    </row>
    <row r="43" spans="1:16">
      <c r="A43" s="430"/>
      <c r="B43" s="430"/>
      <c r="C43" s="429"/>
      <c r="D43" s="446" t="s">
        <v>310</v>
      </c>
      <c r="E43" s="426"/>
      <c r="F43" s="427"/>
      <c r="G43" s="424"/>
      <c r="H43" s="428"/>
      <c r="I43" s="423"/>
      <c r="J43" s="424"/>
      <c r="K43" s="423"/>
      <c r="L43" s="424"/>
      <c r="M43" s="423"/>
      <c r="N43" s="422"/>
      <c r="O43" s="422"/>
      <c r="P43" s="425"/>
    </row>
    <row r="44" spans="1:16">
      <c r="A44" s="430"/>
      <c r="B44" s="430"/>
      <c r="C44" s="429"/>
      <c r="D44" s="446" t="s">
        <v>311</v>
      </c>
      <c r="E44" s="426"/>
      <c r="F44" s="427"/>
      <c r="G44" s="424"/>
      <c r="H44" s="428"/>
      <c r="I44" s="423"/>
      <c r="J44" s="424"/>
      <c r="K44" s="423"/>
      <c r="L44" s="424"/>
      <c r="M44" s="423"/>
      <c r="N44" s="422"/>
      <c r="O44" s="422"/>
      <c r="P44" s="425"/>
    </row>
    <row r="45" spans="1:16">
      <c r="A45" s="430"/>
      <c r="B45" s="430"/>
      <c r="C45" s="511" t="s">
        <v>312</v>
      </c>
      <c r="D45" s="512"/>
      <c r="E45" s="431"/>
      <c r="F45" s="432"/>
      <c r="G45" s="433"/>
      <c r="H45" s="434"/>
      <c r="I45" s="435">
        <v>4</v>
      </c>
      <c r="J45" s="433">
        <v>164950</v>
      </c>
      <c r="K45" s="435">
        <v>1</v>
      </c>
      <c r="L45" s="433">
        <v>50400</v>
      </c>
      <c r="M45" s="435">
        <v>7</v>
      </c>
      <c r="N45" s="436">
        <v>323942</v>
      </c>
      <c r="O45" s="436">
        <v>61305595</v>
      </c>
      <c r="P45" s="437">
        <v>189</v>
      </c>
    </row>
    <row r="46" spans="1:16">
      <c r="A46" s="430"/>
      <c r="B46" s="430"/>
      <c r="C46" s="429"/>
      <c r="D46" s="446" t="s">
        <v>313</v>
      </c>
      <c r="E46" s="426"/>
      <c r="F46" s="427"/>
      <c r="G46" s="424"/>
      <c r="H46" s="428"/>
      <c r="I46" s="423">
        <v>1</v>
      </c>
      <c r="J46" s="424">
        <v>83500</v>
      </c>
      <c r="K46" s="423"/>
      <c r="L46" s="424"/>
      <c r="M46" s="423">
        <v>3</v>
      </c>
      <c r="N46" s="422">
        <v>226687</v>
      </c>
      <c r="O46" s="422" t="s">
        <v>342</v>
      </c>
      <c r="P46" s="425" t="s">
        <v>342</v>
      </c>
    </row>
    <row r="47" spans="1:16">
      <c r="A47" s="430"/>
      <c r="B47" s="430"/>
      <c r="C47" s="429"/>
      <c r="D47" s="446" t="s">
        <v>314</v>
      </c>
      <c r="E47" s="426"/>
      <c r="F47" s="427"/>
      <c r="G47" s="424"/>
      <c r="H47" s="428"/>
      <c r="I47" s="423"/>
      <c r="J47" s="424"/>
      <c r="K47" s="423"/>
      <c r="L47" s="424"/>
      <c r="M47" s="423"/>
      <c r="N47" s="422"/>
      <c r="O47" s="422"/>
      <c r="P47" s="425"/>
    </row>
    <row r="48" spans="1:16">
      <c r="A48" s="430"/>
      <c r="B48" s="430"/>
      <c r="C48" s="429"/>
      <c r="D48" s="446" t="s">
        <v>315</v>
      </c>
      <c r="E48" s="426"/>
      <c r="F48" s="427"/>
      <c r="G48" s="424"/>
      <c r="H48" s="428"/>
      <c r="I48" s="423">
        <v>2</v>
      </c>
      <c r="J48" s="424">
        <v>56850</v>
      </c>
      <c r="K48" s="423">
        <v>1</v>
      </c>
      <c r="L48" s="424">
        <v>50400</v>
      </c>
      <c r="M48" s="423">
        <v>1</v>
      </c>
      <c r="N48" s="422">
        <v>49561</v>
      </c>
      <c r="O48" s="422" t="s">
        <v>342</v>
      </c>
      <c r="P48" s="425" t="s">
        <v>342</v>
      </c>
    </row>
    <row r="49" spans="1:16">
      <c r="A49" s="430"/>
      <c r="B49" s="430"/>
      <c r="C49" s="429"/>
      <c r="D49" s="446" t="s">
        <v>316</v>
      </c>
      <c r="E49" s="426"/>
      <c r="F49" s="427"/>
      <c r="G49" s="424"/>
      <c r="H49" s="428"/>
      <c r="I49" s="423">
        <v>1</v>
      </c>
      <c r="J49" s="424">
        <v>24600</v>
      </c>
      <c r="K49" s="423"/>
      <c r="L49" s="424"/>
      <c r="M49" s="423">
        <v>3</v>
      </c>
      <c r="N49" s="422">
        <v>47694</v>
      </c>
      <c r="O49" s="422">
        <v>17080758</v>
      </c>
      <c r="P49" s="425">
        <v>358</v>
      </c>
    </row>
    <row r="50" spans="1:16">
      <c r="A50" s="430"/>
      <c r="B50" s="430"/>
      <c r="C50" s="429"/>
      <c r="D50" s="446" t="s">
        <v>317</v>
      </c>
      <c r="E50" s="426"/>
      <c r="F50" s="427"/>
      <c r="G50" s="424"/>
      <c r="H50" s="428"/>
      <c r="I50" s="423"/>
      <c r="J50" s="424"/>
      <c r="K50" s="423"/>
      <c r="L50" s="424"/>
      <c r="M50" s="423"/>
      <c r="N50" s="422"/>
      <c r="O50" s="422"/>
      <c r="P50" s="425"/>
    </row>
    <row r="51" spans="1:16">
      <c r="A51" s="430"/>
      <c r="B51" s="430"/>
      <c r="C51" s="429"/>
      <c r="D51" s="446" t="s">
        <v>318</v>
      </c>
      <c r="E51" s="426"/>
      <c r="F51" s="427"/>
      <c r="G51" s="424"/>
      <c r="H51" s="428"/>
      <c r="I51" s="423"/>
      <c r="J51" s="424"/>
      <c r="K51" s="423"/>
      <c r="L51" s="424"/>
      <c r="M51" s="423"/>
      <c r="N51" s="422"/>
      <c r="O51" s="422"/>
      <c r="P51" s="425"/>
    </row>
    <row r="52" spans="1:16" ht="13.5" thickBot="1">
      <c r="A52" s="430"/>
      <c r="B52" s="430"/>
      <c r="C52" s="511" t="s">
        <v>24</v>
      </c>
      <c r="D52" s="512"/>
      <c r="E52" s="431"/>
      <c r="F52" s="432"/>
      <c r="G52" s="433"/>
      <c r="H52" s="434"/>
      <c r="I52" s="435"/>
      <c r="J52" s="433"/>
      <c r="K52" s="435"/>
      <c r="L52" s="433"/>
      <c r="M52" s="435"/>
      <c r="N52" s="436"/>
      <c r="O52" s="436"/>
      <c r="P52" s="437"/>
    </row>
    <row r="53" spans="1:16">
      <c r="A53" s="513"/>
      <c r="B53" s="515" t="s">
        <v>38</v>
      </c>
      <c r="C53" s="516"/>
      <c r="D53" s="517"/>
      <c r="E53" s="505" t="s">
        <v>210</v>
      </c>
      <c r="F53" s="506"/>
      <c r="G53" s="506"/>
      <c r="H53" s="506"/>
      <c r="I53" s="505" t="s">
        <v>27</v>
      </c>
      <c r="J53" s="506"/>
      <c r="K53" s="505" t="s">
        <v>30</v>
      </c>
      <c r="L53" s="506"/>
      <c r="M53" s="505" t="s">
        <v>31</v>
      </c>
      <c r="N53" s="506"/>
      <c r="O53" s="355" t="s">
        <v>32</v>
      </c>
      <c r="P53" s="356" t="s">
        <v>320</v>
      </c>
    </row>
    <row r="54" spans="1:16">
      <c r="A54" s="514"/>
      <c r="B54" s="518"/>
      <c r="C54" s="519"/>
      <c r="D54" s="520"/>
      <c r="E54" s="507" t="s">
        <v>2</v>
      </c>
      <c r="F54" s="508"/>
      <c r="G54" s="509" t="s">
        <v>319</v>
      </c>
      <c r="H54" s="510"/>
      <c r="I54" s="366" t="s">
        <v>2</v>
      </c>
      <c r="J54" s="365" t="s">
        <v>319</v>
      </c>
      <c r="K54" s="366" t="s">
        <v>2</v>
      </c>
      <c r="L54" s="365" t="s">
        <v>319</v>
      </c>
      <c r="M54" s="366" t="s">
        <v>2</v>
      </c>
      <c r="N54" s="357" t="s">
        <v>319</v>
      </c>
      <c r="O54" s="357" t="s">
        <v>34</v>
      </c>
      <c r="P54" s="358" t="s">
        <v>35</v>
      </c>
    </row>
    <row r="55" spans="1:16">
      <c r="A55" s="450" t="s">
        <v>280</v>
      </c>
      <c r="B55" s="500" t="s">
        <v>133</v>
      </c>
      <c r="C55" s="501"/>
      <c r="D55" s="502"/>
      <c r="E55" s="418"/>
      <c r="F55" s="419"/>
      <c r="G55" s="416"/>
      <c r="H55" s="420"/>
      <c r="I55" s="415"/>
      <c r="J55" s="416"/>
      <c r="K55" s="415"/>
      <c r="L55" s="416"/>
      <c r="M55" s="415"/>
      <c r="N55" s="414"/>
      <c r="O55" s="414"/>
      <c r="P55" s="417"/>
    </row>
    <row r="56" spans="1:16">
      <c r="A56" s="430"/>
      <c r="B56" s="445" t="s">
        <v>17</v>
      </c>
      <c r="C56" s="503" t="s">
        <v>79</v>
      </c>
      <c r="D56" s="504"/>
      <c r="E56" s="438"/>
      <c r="F56" s="439"/>
      <c r="G56" s="440"/>
      <c r="H56" s="441"/>
      <c r="I56" s="442"/>
      <c r="J56" s="440"/>
      <c r="K56" s="442"/>
      <c r="L56" s="440"/>
      <c r="M56" s="442"/>
      <c r="N56" s="443"/>
      <c r="O56" s="443"/>
      <c r="P56" s="444"/>
    </row>
    <row r="57" spans="1:16" ht="13.5" thickBot="1">
      <c r="A57" s="430"/>
      <c r="B57" s="445" t="s">
        <v>25</v>
      </c>
      <c r="C57" s="503" t="s">
        <v>79</v>
      </c>
      <c r="D57" s="504"/>
      <c r="E57" s="438"/>
      <c r="F57" s="439"/>
      <c r="G57" s="440"/>
      <c r="H57" s="441"/>
      <c r="I57" s="442"/>
      <c r="J57" s="440"/>
      <c r="K57" s="442"/>
      <c r="L57" s="440"/>
      <c r="M57" s="442"/>
      <c r="N57" s="443"/>
      <c r="O57" s="443"/>
      <c r="P57" s="444"/>
    </row>
    <row r="58" spans="1:16">
      <c r="A58" s="448" t="s">
        <v>321</v>
      </c>
      <c r="B58" s="448"/>
      <c r="C58" s="448"/>
      <c r="D58" s="449"/>
      <c r="E58" s="413"/>
      <c r="F58" s="413"/>
      <c r="G58" s="413"/>
      <c r="H58" s="413"/>
      <c r="I58" s="413"/>
      <c r="J58" s="413"/>
      <c r="K58" s="413"/>
      <c r="L58" s="413"/>
      <c r="M58" s="413"/>
      <c r="N58" s="413"/>
      <c r="O58" s="413"/>
      <c r="P58" s="413"/>
    </row>
  </sheetData>
  <mergeCells count="33">
    <mergeCell ref="E5:F5"/>
    <mergeCell ref="G5:H5"/>
    <mergeCell ref="B4:D5"/>
    <mergeCell ref="A2:P2"/>
    <mergeCell ref="A4:A5"/>
    <mergeCell ref="E4:H4"/>
    <mergeCell ref="K4:L4"/>
    <mergeCell ref="M4:N4"/>
    <mergeCell ref="I4:J4"/>
    <mergeCell ref="B6:D6"/>
    <mergeCell ref="C7:D7"/>
    <mergeCell ref="C8:D8"/>
    <mergeCell ref="C20:D20"/>
    <mergeCell ref="C21:D21"/>
    <mergeCell ref="A53:A54"/>
    <mergeCell ref="B53:D54"/>
    <mergeCell ref="C22:D22"/>
    <mergeCell ref="C23:D23"/>
    <mergeCell ref="C30:D30"/>
    <mergeCell ref="C31:D31"/>
    <mergeCell ref="C32:D32"/>
    <mergeCell ref="K53:L53"/>
    <mergeCell ref="M53:N53"/>
    <mergeCell ref="E54:F54"/>
    <mergeCell ref="G54:H54"/>
    <mergeCell ref="C33:D33"/>
    <mergeCell ref="C45:D45"/>
    <mergeCell ref="C52:D52"/>
    <mergeCell ref="B55:D55"/>
    <mergeCell ref="C56:D56"/>
    <mergeCell ref="C57:D57"/>
    <mergeCell ref="E53:H53"/>
    <mergeCell ref="I53:J53"/>
  </mergeCells>
  <phoneticPr fontId="2"/>
  <pageMargins left="0.78740157480314965" right="0.78740157480314965" top="0.98425196850393704" bottom="0.98425196850393704" header="0.78740157480314965" footer="0.51181102362204722"/>
  <pageSetup paperSize="9" scale="6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dimension ref="A1:G14"/>
  <sheetViews>
    <sheetView showGridLines="0" view="pageBreakPreview" zoomScale="60" zoomScaleNormal="100" workbookViewId="0">
      <selection activeCell="A4" sqref="A4:A5"/>
    </sheetView>
  </sheetViews>
  <sheetFormatPr defaultRowHeight="13"/>
  <cols>
    <col min="1" max="1" width="19.7265625" customWidth="1"/>
    <col min="3" max="3" width="13" bestFit="1" customWidth="1"/>
    <col min="4" max="6" width="13.90625" customWidth="1"/>
    <col min="7" max="7" width="16.453125" customWidth="1"/>
    <col min="8" max="8" width="4.90625" customWidth="1"/>
  </cols>
  <sheetData>
    <row r="1" spans="1:7" ht="7.5" customHeight="1"/>
    <row r="2" spans="1:7" ht="23.5">
      <c r="A2" s="489" t="s">
        <v>211</v>
      </c>
      <c r="B2" s="489"/>
      <c r="C2" s="489"/>
      <c r="D2" s="489"/>
      <c r="E2" s="489"/>
      <c r="F2" s="489"/>
      <c r="G2" s="489"/>
    </row>
    <row r="3" spans="1:7" ht="15" customHeight="1">
      <c r="A3" t="s">
        <v>340</v>
      </c>
      <c r="B3" s="16"/>
      <c r="C3" s="16"/>
      <c r="D3" s="16"/>
      <c r="E3" s="16"/>
      <c r="F3" s="16"/>
      <c r="G3" s="31"/>
    </row>
    <row r="4" spans="1:7">
      <c r="A4" s="491"/>
      <c r="B4" s="480" t="s">
        <v>38</v>
      </c>
      <c r="C4" s="480"/>
      <c r="D4" s="524" t="s">
        <v>31</v>
      </c>
      <c r="E4" s="524"/>
      <c r="F4" s="17" t="s">
        <v>32</v>
      </c>
      <c r="G4" s="17" t="s">
        <v>230</v>
      </c>
    </row>
    <row r="5" spans="1:7">
      <c r="A5" s="493"/>
      <c r="B5" s="481"/>
      <c r="C5" s="481"/>
      <c r="D5" s="20" t="s">
        <v>2</v>
      </c>
      <c r="E5" s="20" t="s">
        <v>29</v>
      </c>
      <c r="F5" s="20" t="s">
        <v>34</v>
      </c>
      <c r="G5" s="20" t="s">
        <v>35</v>
      </c>
    </row>
    <row r="6" spans="1:7">
      <c r="A6" s="480" t="s">
        <v>281</v>
      </c>
      <c r="B6" s="526" t="s">
        <v>1</v>
      </c>
      <c r="C6" s="527"/>
      <c r="D6" s="338"/>
      <c r="E6" s="338"/>
      <c r="F6" s="338"/>
      <c r="G6" s="338"/>
    </row>
    <row r="7" spans="1:7">
      <c r="A7" s="525"/>
      <c r="B7" s="525" t="s">
        <v>17</v>
      </c>
      <c r="C7" s="27" t="s">
        <v>26</v>
      </c>
      <c r="D7" s="350"/>
      <c r="E7" s="350"/>
      <c r="F7" s="350"/>
      <c r="G7" s="350"/>
    </row>
    <row r="8" spans="1:7">
      <c r="A8" s="525"/>
      <c r="B8" s="525"/>
      <c r="C8" s="27" t="s">
        <v>18</v>
      </c>
      <c r="D8" s="350"/>
      <c r="E8" s="350"/>
      <c r="F8" s="350"/>
      <c r="G8" s="350"/>
    </row>
    <row r="9" spans="1:7">
      <c r="A9" s="525"/>
      <c r="B9" s="525"/>
      <c r="C9" s="27" t="s">
        <v>20</v>
      </c>
      <c r="D9" s="350"/>
      <c r="E9" s="350"/>
      <c r="F9" s="350"/>
      <c r="G9" s="350"/>
    </row>
    <row r="10" spans="1:7">
      <c r="A10" s="525"/>
      <c r="B10" s="525"/>
      <c r="C10" s="27" t="s">
        <v>23</v>
      </c>
      <c r="D10" s="350"/>
      <c r="E10" s="350"/>
      <c r="F10" s="350"/>
      <c r="G10" s="350"/>
    </row>
    <row r="11" spans="1:7">
      <c r="A11" s="525"/>
      <c r="B11" s="481"/>
      <c r="C11" s="27" t="s">
        <v>24</v>
      </c>
      <c r="D11" s="350"/>
      <c r="E11" s="350"/>
      <c r="F11" s="350"/>
      <c r="G11" s="350"/>
    </row>
    <row r="12" spans="1:7">
      <c r="A12" s="481"/>
      <c r="B12" s="24" t="s">
        <v>25</v>
      </c>
      <c r="C12" s="25" t="s">
        <v>26</v>
      </c>
      <c r="D12" s="326"/>
      <c r="E12" s="326"/>
      <c r="F12" s="326"/>
      <c r="G12" s="326"/>
    </row>
    <row r="13" spans="1:7">
      <c r="A13" s="308" t="s">
        <v>222</v>
      </c>
      <c r="B13" s="307"/>
      <c r="C13" s="307"/>
      <c r="D13" s="307"/>
      <c r="E13" s="307"/>
      <c r="F13" s="307"/>
      <c r="G13" s="307"/>
    </row>
    <row r="14" spans="1:7" ht="15" customHeight="1">
      <c r="B14" s="308"/>
      <c r="C14" s="308"/>
      <c r="D14" s="308"/>
      <c r="E14" s="308"/>
      <c r="F14" s="308"/>
      <c r="G14" s="308"/>
    </row>
  </sheetData>
  <mergeCells count="7">
    <mergeCell ref="A2:G2"/>
    <mergeCell ref="A4:A5"/>
    <mergeCell ref="B4:C5"/>
    <mergeCell ref="D4:E4"/>
    <mergeCell ref="A6:A12"/>
    <mergeCell ref="B6:C6"/>
    <mergeCell ref="B7:B11"/>
  </mergeCells>
  <phoneticPr fontId="2"/>
  <pageMargins left="0.78740157480314965" right="0.78740157480314965" top="0.98425196850393704" bottom="0.98425196850393704" header="0.78740157480314965" footer="0.51181102362204722"/>
  <pageSetup paperSize="9" scale="8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dimension ref="A1:H49"/>
  <sheetViews>
    <sheetView showGridLines="0" view="pageBreakPreview" topLeftCell="A21" zoomScale="60" zoomScaleNormal="136" workbookViewId="0">
      <selection activeCell="E35" sqref="E35"/>
    </sheetView>
  </sheetViews>
  <sheetFormatPr defaultRowHeight="13"/>
  <cols>
    <col min="1" max="1" width="6.90625" style="322" customWidth="1"/>
    <col min="2" max="2" width="13" style="352" bestFit="1" customWidth="1"/>
    <col min="3" max="3" width="19.26953125" style="322" customWidth="1"/>
    <col min="4" max="7" width="10.6328125" style="28" customWidth="1"/>
    <col min="8" max="8" width="15" style="363" customWidth="1"/>
  </cols>
  <sheetData>
    <row r="1" spans="1:8" ht="23.5">
      <c r="A1" s="528" t="s">
        <v>209</v>
      </c>
      <c r="B1" s="528"/>
      <c r="C1" s="528"/>
      <c r="D1" s="528"/>
      <c r="E1" s="528"/>
      <c r="F1" s="528"/>
      <c r="G1" s="528"/>
      <c r="H1" s="528"/>
    </row>
    <row r="2" spans="1:8" ht="15" customHeight="1">
      <c r="A2" s="28" t="s">
        <v>208</v>
      </c>
      <c r="B2" s="351"/>
      <c r="C2" s="318"/>
      <c r="D2" s="339"/>
      <c r="E2" s="339"/>
      <c r="F2" s="339"/>
      <c r="G2" s="339"/>
      <c r="H2" s="359"/>
    </row>
    <row r="3" spans="1:8">
      <c r="A3" s="538" t="s">
        <v>40</v>
      </c>
      <c r="B3" s="538" t="s">
        <v>41</v>
      </c>
      <c r="C3" s="319" t="s">
        <v>47</v>
      </c>
      <c r="D3" s="529" t="s">
        <v>281</v>
      </c>
      <c r="E3" s="529"/>
      <c r="F3" s="529"/>
      <c r="G3" s="529"/>
      <c r="H3" s="529"/>
    </row>
    <row r="4" spans="1:8">
      <c r="A4" s="539"/>
      <c r="B4" s="539"/>
      <c r="C4" s="321" t="s">
        <v>48</v>
      </c>
      <c r="D4" s="536" t="s">
        <v>2</v>
      </c>
      <c r="E4" s="537"/>
      <c r="F4" s="536" t="s">
        <v>29</v>
      </c>
      <c r="G4" s="537"/>
      <c r="H4" s="321" t="s">
        <v>42</v>
      </c>
    </row>
    <row r="5" spans="1:8">
      <c r="A5" s="530" t="s">
        <v>1</v>
      </c>
      <c r="B5" s="531"/>
      <c r="C5" s="315" t="s">
        <v>26</v>
      </c>
      <c r="D5" s="341">
        <v>8</v>
      </c>
      <c r="E5" s="347"/>
      <c r="F5" s="341">
        <v>170916</v>
      </c>
      <c r="G5" s="347"/>
      <c r="H5" s="360" t="s">
        <v>322</v>
      </c>
    </row>
    <row r="6" spans="1:8">
      <c r="A6" s="532"/>
      <c r="B6" s="533"/>
      <c r="C6" s="316" t="s">
        <v>174</v>
      </c>
      <c r="D6" s="343">
        <v>1</v>
      </c>
      <c r="E6" s="348"/>
      <c r="F6" s="343">
        <v>19</v>
      </c>
      <c r="G6" s="348"/>
      <c r="H6" s="361" t="s">
        <v>322</v>
      </c>
    </row>
    <row r="7" spans="1:8">
      <c r="A7" s="532"/>
      <c r="B7" s="533"/>
      <c r="C7" s="316" t="s">
        <v>175</v>
      </c>
      <c r="D7" s="343"/>
      <c r="E7" s="348"/>
      <c r="F7" s="343"/>
      <c r="G7" s="348"/>
      <c r="H7" s="361" t="s">
        <v>322</v>
      </c>
    </row>
    <row r="8" spans="1:8">
      <c r="A8" s="532"/>
      <c r="B8" s="533"/>
      <c r="C8" s="316" t="s">
        <v>176</v>
      </c>
      <c r="D8" s="343">
        <v>3</v>
      </c>
      <c r="E8" s="348"/>
      <c r="F8" s="343">
        <v>903</v>
      </c>
      <c r="G8" s="348"/>
      <c r="H8" s="361" t="s">
        <v>322</v>
      </c>
    </row>
    <row r="9" spans="1:8">
      <c r="A9" s="532"/>
      <c r="B9" s="533"/>
      <c r="C9" s="316" t="s">
        <v>177</v>
      </c>
      <c r="D9" s="343"/>
      <c r="E9" s="348"/>
      <c r="F9" s="343"/>
      <c r="G9" s="348"/>
      <c r="H9" s="361" t="s">
        <v>322</v>
      </c>
    </row>
    <row r="10" spans="1:8">
      <c r="A10" s="532"/>
      <c r="B10" s="533"/>
      <c r="C10" s="316" t="s">
        <v>178</v>
      </c>
      <c r="D10" s="343"/>
      <c r="E10" s="348"/>
      <c r="F10" s="343"/>
      <c r="G10" s="348"/>
      <c r="H10" s="361" t="s">
        <v>322</v>
      </c>
    </row>
    <row r="11" spans="1:8">
      <c r="A11" s="532"/>
      <c r="B11" s="533"/>
      <c r="C11" s="316" t="s">
        <v>179</v>
      </c>
      <c r="D11" s="343"/>
      <c r="E11" s="348"/>
      <c r="F11" s="343"/>
      <c r="G11" s="348"/>
      <c r="H11" s="361" t="s">
        <v>322</v>
      </c>
    </row>
    <row r="12" spans="1:8">
      <c r="A12" s="532"/>
      <c r="B12" s="533"/>
      <c r="C12" s="316" t="s">
        <v>180</v>
      </c>
      <c r="D12" s="343">
        <v>1</v>
      </c>
      <c r="E12" s="348"/>
      <c r="F12" s="343">
        <v>3580</v>
      </c>
      <c r="G12" s="348"/>
      <c r="H12" s="361" t="s">
        <v>322</v>
      </c>
    </row>
    <row r="13" spans="1:8">
      <c r="A13" s="532"/>
      <c r="B13" s="533"/>
      <c r="C13" s="316" t="s">
        <v>181</v>
      </c>
      <c r="D13" s="343"/>
      <c r="E13" s="348"/>
      <c r="F13" s="343"/>
      <c r="G13" s="348"/>
      <c r="H13" s="361" t="s">
        <v>322</v>
      </c>
    </row>
    <row r="14" spans="1:8">
      <c r="A14" s="532"/>
      <c r="B14" s="533"/>
      <c r="C14" s="316" t="s">
        <v>182</v>
      </c>
      <c r="D14" s="343"/>
      <c r="E14" s="348"/>
      <c r="F14" s="343"/>
      <c r="G14" s="348"/>
      <c r="H14" s="361" t="s">
        <v>322</v>
      </c>
    </row>
    <row r="15" spans="1:8">
      <c r="A15" s="532"/>
      <c r="B15" s="533"/>
      <c r="C15" s="316" t="s">
        <v>183</v>
      </c>
      <c r="D15" s="343"/>
      <c r="E15" s="348"/>
      <c r="F15" s="343"/>
      <c r="G15" s="348"/>
      <c r="H15" s="361" t="s">
        <v>322</v>
      </c>
    </row>
    <row r="16" spans="1:8">
      <c r="A16" s="532"/>
      <c r="B16" s="533"/>
      <c r="C16" s="316" t="s">
        <v>184</v>
      </c>
      <c r="D16" s="343"/>
      <c r="E16" s="348"/>
      <c r="F16" s="343"/>
      <c r="G16" s="348"/>
      <c r="H16" s="361" t="s">
        <v>322</v>
      </c>
    </row>
    <row r="17" spans="1:8">
      <c r="A17" s="532"/>
      <c r="B17" s="533"/>
      <c r="C17" s="316" t="s">
        <v>185</v>
      </c>
      <c r="D17" s="343"/>
      <c r="E17" s="348"/>
      <c r="F17" s="343"/>
      <c r="G17" s="348"/>
      <c r="H17" s="361" t="s">
        <v>322</v>
      </c>
    </row>
    <row r="18" spans="1:8">
      <c r="A18" s="532"/>
      <c r="B18" s="533"/>
      <c r="C18" s="316" t="s">
        <v>186</v>
      </c>
      <c r="D18" s="343"/>
      <c r="E18" s="348"/>
      <c r="F18" s="343"/>
      <c r="G18" s="348"/>
      <c r="H18" s="361" t="s">
        <v>322</v>
      </c>
    </row>
    <row r="19" spans="1:8">
      <c r="A19" s="532"/>
      <c r="B19" s="533"/>
      <c r="C19" s="316" t="s">
        <v>187</v>
      </c>
      <c r="D19" s="343"/>
      <c r="E19" s="348"/>
      <c r="F19" s="343"/>
      <c r="G19" s="348"/>
      <c r="H19" s="361" t="s">
        <v>322</v>
      </c>
    </row>
    <row r="20" spans="1:8">
      <c r="A20" s="532"/>
      <c r="B20" s="533"/>
      <c r="C20" s="316" t="s">
        <v>188</v>
      </c>
      <c r="D20" s="343"/>
      <c r="E20" s="348"/>
      <c r="F20" s="343"/>
      <c r="G20" s="348"/>
      <c r="H20" s="361" t="s">
        <v>322</v>
      </c>
    </row>
    <row r="21" spans="1:8">
      <c r="A21" s="532"/>
      <c r="B21" s="533"/>
      <c r="C21" s="316" t="s">
        <v>189</v>
      </c>
      <c r="D21" s="343"/>
      <c r="E21" s="348"/>
      <c r="F21" s="343"/>
      <c r="G21" s="348"/>
      <c r="H21" s="361" t="s">
        <v>322</v>
      </c>
    </row>
    <row r="22" spans="1:8">
      <c r="A22" s="532"/>
      <c r="B22" s="533"/>
      <c r="C22" s="316" t="s">
        <v>190</v>
      </c>
      <c r="D22" s="343"/>
      <c r="E22" s="348"/>
      <c r="F22" s="343"/>
      <c r="G22" s="348"/>
      <c r="H22" s="361" t="s">
        <v>322</v>
      </c>
    </row>
    <row r="23" spans="1:8">
      <c r="A23" s="532"/>
      <c r="B23" s="533"/>
      <c r="C23" s="316" t="s">
        <v>191</v>
      </c>
      <c r="D23" s="343"/>
      <c r="E23" s="348"/>
      <c r="F23" s="343"/>
      <c r="G23" s="348"/>
      <c r="H23" s="361" t="s">
        <v>322</v>
      </c>
    </row>
    <row r="24" spans="1:8">
      <c r="A24" s="532"/>
      <c r="B24" s="533"/>
      <c r="C24" s="316" t="s">
        <v>192</v>
      </c>
      <c r="D24" s="343"/>
      <c r="E24" s="348"/>
      <c r="F24" s="343"/>
      <c r="G24" s="348"/>
      <c r="H24" s="361" t="s">
        <v>322</v>
      </c>
    </row>
    <row r="25" spans="1:8">
      <c r="A25" s="532"/>
      <c r="B25" s="533"/>
      <c r="C25" s="316" t="s">
        <v>193</v>
      </c>
      <c r="D25" s="343"/>
      <c r="E25" s="348"/>
      <c r="F25" s="343"/>
      <c r="G25" s="348"/>
      <c r="H25" s="361" t="s">
        <v>322</v>
      </c>
    </row>
    <row r="26" spans="1:8">
      <c r="A26" s="532"/>
      <c r="B26" s="533"/>
      <c r="C26" s="316" t="s">
        <v>194</v>
      </c>
      <c r="D26" s="343"/>
      <c r="E26" s="348"/>
      <c r="F26" s="343"/>
      <c r="G26" s="348"/>
      <c r="H26" s="361" t="s">
        <v>322</v>
      </c>
    </row>
    <row r="27" spans="1:8">
      <c r="A27" s="532"/>
      <c r="B27" s="533"/>
      <c r="C27" s="316" t="s">
        <v>195</v>
      </c>
      <c r="D27" s="343">
        <v>1</v>
      </c>
      <c r="E27" s="348"/>
      <c r="F27" s="343">
        <v>50600</v>
      </c>
      <c r="G27" s="348"/>
      <c r="H27" s="361" t="s">
        <v>322</v>
      </c>
    </row>
    <row r="28" spans="1:8">
      <c r="A28" s="532"/>
      <c r="B28" s="533"/>
      <c r="C28" s="316" t="s">
        <v>196</v>
      </c>
      <c r="D28" s="343">
        <v>2</v>
      </c>
      <c r="E28" s="348"/>
      <c r="F28" s="343">
        <v>115814</v>
      </c>
      <c r="G28" s="348"/>
      <c r="H28" s="361" t="s">
        <v>322</v>
      </c>
    </row>
    <row r="29" spans="1:8">
      <c r="A29" s="532"/>
      <c r="B29" s="533"/>
      <c r="C29" s="316" t="s">
        <v>197</v>
      </c>
      <c r="D29" s="343"/>
      <c r="E29" s="348"/>
      <c r="F29" s="343"/>
      <c r="G29" s="348"/>
      <c r="H29" s="361" t="s">
        <v>322</v>
      </c>
    </row>
    <row r="30" spans="1:8">
      <c r="A30" s="532"/>
      <c r="B30" s="533"/>
      <c r="C30" s="316" t="s">
        <v>198</v>
      </c>
      <c r="D30" s="343"/>
      <c r="E30" s="348"/>
      <c r="F30" s="343"/>
      <c r="G30" s="348"/>
      <c r="H30" s="361" t="s">
        <v>322</v>
      </c>
    </row>
    <row r="31" spans="1:8">
      <c r="A31" s="532"/>
      <c r="B31" s="533"/>
      <c r="C31" s="316" t="s">
        <v>199</v>
      </c>
      <c r="D31" s="343"/>
      <c r="E31" s="348"/>
      <c r="F31" s="343"/>
      <c r="G31" s="348"/>
      <c r="H31" s="361" t="s">
        <v>322</v>
      </c>
    </row>
    <row r="32" spans="1:8">
      <c r="A32" s="532"/>
      <c r="B32" s="533"/>
      <c r="C32" s="316" t="s">
        <v>200</v>
      </c>
      <c r="D32" s="343"/>
      <c r="E32" s="348"/>
      <c r="F32" s="343"/>
      <c r="G32" s="348"/>
      <c r="H32" s="361" t="s">
        <v>322</v>
      </c>
    </row>
    <row r="33" spans="1:8">
      <c r="A33" s="532"/>
      <c r="B33" s="533"/>
      <c r="C33" s="316" t="s">
        <v>201</v>
      </c>
      <c r="D33" s="343"/>
      <c r="E33" s="348"/>
      <c r="F33" s="343"/>
      <c r="G33" s="348"/>
      <c r="H33" s="361" t="s">
        <v>322</v>
      </c>
    </row>
    <row r="34" spans="1:8">
      <c r="A34" s="532"/>
      <c r="B34" s="533"/>
      <c r="C34" s="316" t="s">
        <v>202</v>
      </c>
      <c r="D34" s="343"/>
      <c r="E34" s="348"/>
      <c r="F34" s="343"/>
      <c r="G34" s="348"/>
      <c r="H34" s="361" t="s">
        <v>322</v>
      </c>
    </row>
    <row r="35" spans="1:8">
      <c r="A35" s="534"/>
      <c r="B35" s="535"/>
      <c r="C35" s="317" t="s">
        <v>203</v>
      </c>
      <c r="D35" s="345"/>
      <c r="E35" s="349"/>
      <c r="F35" s="345"/>
      <c r="G35" s="349"/>
      <c r="H35" s="362" t="s">
        <v>322</v>
      </c>
    </row>
    <row r="36" spans="1:8">
      <c r="A36" s="451" t="s">
        <v>17</v>
      </c>
      <c r="B36" s="452" t="s">
        <v>18</v>
      </c>
      <c r="C36" s="453" t="s">
        <v>79</v>
      </c>
      <c r="D36" s="424">
        <v>1</v>
      </c>
      <c r="E36" s="427"/>
      <c r="F36" s="424">
        <v>499</v>
      </c>
      <c r="G36" s="427"/>
      <c r="H36" s="422">
        <v>1740</v>
      </c>
    </row>
    <row r="37" spans="1:8">
      <c r="A37" s="454"/>
      <c r="B37" s="455"/>
      <c r="C37" s="456" t="s">
        <v>176</v>
      </c>
      <c r="D37" s="458">
        <v>1</v>
      </c>
      <c r="E37" s="459"/>
      <c r="F37" s="458">
        <v>499</v>
      </c>
      <c r="G37" s="459"/>
      <c r="H37" s="457">
        <v>1740</v>
      </c>
    </row>
    <row r="38" spans="1:8">
      <c r="A38" s="454"/>
      <c r="B38" s="452" t="s">
        <v>21</v>
      </c>
      <c r="C38" s="460" t="s">
        <v>79</v>
      </c>
      <c r="D38" s="433">
        <v>1</v>
      </c>
      <c r="E38" s="432"/>
      <c r="F38" s="433">
        <v>3580</v>
      </c>
      <c r="G38" s="432"/>
      <c r="H38" s="436" t="s">
        <v>322</v>
      </c>
    </row>
    <row r="39" spans="1:8">
      <c r="A39" s="454"/>
      <c r="B39" s="455"/>
      <c r="C39" s="456" t="s">
        <v>180</v>
      </c>
      <c r="D39" s="458">
        <v>1</v>
      </c>
      <c r="E39" s="459"/>
      <c r="F39" s="458">
        <v>3580</v>
      </c>
      <c r="G39" s="459"/>
      <c r="H39" s="457" t="s">
        <v>322</v>
      </c>
    </row>
    <row r="40" spans="1:8">
      <c r="A40" s="454"/>
      <c r="B40" s="452" t="s">
        <v>22</v>
      </c>
      <c r="C40" s="460" t="s">
        <v>79</v>
      </c>
      <c r="D40" s="433">
        <v>1</v>
      </c>
      <c r="E40" s="432"/>
      <c r="F40" s="433">
        <v>19</v>
      </c>
      <c r="G40" s="432"/>
      <c r="H40" s="436">
        <v>86</v>
      </c>
    </row>
    <row r="41" spans="1:8">
      <c r="A41" s="454"/>
      <c r="B41" s="455"/>
      <c r="C41" s="456" t="s">
        <v>174</v>
      </c>
      <c r="D41" s="458">
        <v>1</v>
      </c>
      <c r="E41" s="459"/>
      <c r="F41" s="458">
        <v>19</v>
      </c>
      <c r="G41" s="459"/>
      <c r="H41" s="457">
        <v>86</v>
      </c>
    </row>
    <row r="42" spans="1:8">
      <c r="A42" s="454"/>
      <c r="B42" s="452" t="s">
        <v>23</v>
      </c>
      <c r="C42" s="460" t="s">
        <v>79</v>
      </c>
      <c r="D42" s="433">
        <v>1</v>
      </c>
      <c r="E42" s="432"/>
      <c r="F42" s="433">
        <v>105</v>
      </c>
      <c r="G42" s="432"/>
      <c r="H42" s="436" t="s">
        <v>322</v>
      </c>
    </row>
    <row r="43" spans="1:8">
      <c r="A43" s="454"/>
      <c r="B43" s="455"/>
      <c r="C43" s="456" t="s">
        <v>176</v>
      </c>
      <c r="D43" s="458">
        <v>1</v>
      </c>
      <c r="E43" s="459"/>
      <c r="F43" s="458">
        <v>105</v>
      </c>
      <c r="G43" s="459"/>
      <c r="H43" s="457" t="s">
        <v>322</v>
      </c>
    </row>
    <row r="44" spans="1:8">
      <c r="A44" s="454"/>
      <c r="B44" s="452" t="s">
        <v>24</v>
      </c>
      <c r="C44" s="460" t="s">
        <v>79</v>
      </c>
      <c r="D44" s="433">
        <v>1</v>
      </c>
      <c r="E44" s="432"/>
      <c r="F44" s="433">
        <v>299</v>
      </c>
      <c r="G44" s="432"/>
      <c r="H44" s="436" t="s">
        <v>322</v>
      </c>
    </row>
    <row r="45" spans="1:8">
      <c r="A45" s="454"/>
      <c r="B45" s="455"/>
      <c r="C45" s="456" t="s">
        <v>176</v>
      </c>
      <c r="D45" s="458">
        <v>1</v>
      </c>
      <c r="E45" s="459"/>
      <c r="F45" s="458">
        <v>299</v>
      </c>
      <c r="G45" s="459"/>
      <c r="H45" s="457" t="s">
        <v>322</v>
      </c>
    </row>
    <row r="46" spans="1:8">
      <c r="A46" s="451" t="s">
        <v>25</v>
      </c>
      <c r="B46" s="452" t="s">
        <v>18</v>
      </c>
      <c r="C46" s="453" t="s">
        <v>79</v>
      </c>
      <c r="D46" s="424">
        <v>3</v>
      </c>
      <c r="E46" s="427"/>
      <c r="F46" s="424">
        <v>166414</v>
      </c>
      <c r="G46" s="427"/>
      <c r="H46" s="422">
        <v>244802</v>
      </c>
    </row>
    <row r="47" spans="1:8">
      <c r="A47" s="454"/>
      <c r="B47" s="455"/>
      <c r="C47" s="456" t="s">
        <v>195</v>
      </c>
      <c r="D47" s="458">
        <v>1</v>
      </c>
      <c r="E47" s="459"/>
      <c r="F47" s="458">
        <v>50600</v>
      </c>
      <c r="G47" s="459"/>
      <c r="H47" s="457">
        <v>91864</v>
      </c>
    </row>
    <row r="48" spans="1:8">
      <c r="A48" s="454"/>
      <c r="B48" s="455"/>
      <c r="C48" s="456" t="s">
        <v>196</v>
      </c>
      <c r="D48" s="458">
        <v>2</v>
      </c>
      <c r="E48" s="459"/>
      <c r="F48" s="458">
        <v>115814</v>
      </c>
      <c r="G48" s="459"/>
      <c r="H48" s="457">
        <v>152938</v>
      </c>
    </row>
    <row r="49" spans="1:8">
      <c r="A49" s="323"/>
      <c r="B49" s="353"/>
      <c r="C49" s="323"/>
      <c r="D49" s="248"/>
      <c r="E49" s="248"/>
      <c r="F49" s="248"/>
      <c r="G49" s="248"/>
      <c r="H49" s="364"/>
    </row>
  </sheetData>
  <mergeCells count="7">
    <mergeCell ref="A1:H1"/>
    <mergeCell ref="D3:H3"/>
    <mergeCell ref="A5:B35"/>
    <mergeCell ref="D4:E4"/>
    <mergeCell ref="F4:G4"/>
    <mergeCell ref="A3:A4"/>
    <mergeCell ref="B3:B4"/>
  </mergeCells>
  <phoneticPr fontId="2"/>
  <printOptions horizontalCentered="1"/>
  <pageMargins left="0.39370078740157483" right="0.39370078740157483" top="0.98425196850393704" bottom="0.98425196850393704" header="0.78740157480314965" footer="0.51181102362204722"/>
  <pageSetup paperSize="9" scale="90"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dimension ref="A1:F62"/>
  <sheetViews>
    <sheetView showGridLines="0" view="pageBreakPreview" zoomScale="60" zoomScaleNormal="100" workbookViewId="0">
      <selection activeCell="G50" sqref="G50"/>
    </sheetView>
  </sheetViews>
  <sheetFormatPr defaultRowHeight="13"/>
  <cols>
    <col min="1" max="1" width="6.90625" style="322" customWidth="1"/>
    <col min="2" max="2" width="13" style="352" bestFit="1" customWidth="1"/>
    <col min="3" max="3" width="19.26953125" style="322" customWidth="1"/>
    <col min="4" max="5" width="15" style="28" customWidth="1"/>
    <col min="6" max="6" width="15" style="363" customWidth="1"/>
  </cols>
  <sheetData>
    <row r="1" spans="1:6" ht="21">
      <c r="A1" s="540" t="s">
        <v>205</v>
      </c>
      <c r="B1" s="540"/>
      <c r="C1" s="540"/>
      <c r="D1" s="540"/>
      <c r="E1" s="540"/>
      <c r="F1" s="540"/>
    </row>
    <row r="2" spans="1:6" ht="15" customHeight="1">
      <c r="A2" s="28" t="s">
        <v>207</v>
      </c>
      <c r="B2" s="351"/>
      <c r="C2" s="318"/>
      <c r="D2" s="339"/>
      <c r="E2" s="339"/>
      <c r="F2" s="359"/>
    </row>
    <row r="3" spans="1:6">
      <c r="A3" s="538" t="s">
        <v>40</v>
      </c>
      <c r="B3" s="538" t="s">
        <v>41</v>
      </c>
      <c r="C3" s="319" t="s">
        <v>47</v>
      </c>
      <c r="D3" s="536" t="s">
        <v>281</v>
      </c>
      <c r="E3" s="541"/>
      <c r="F3" s="537"/>
    </row>
    <row r="4" spans="1:6">
      <c r="A4" s="539"/>
      <c r="B4" s="539"/>
      <c r="C4" s="321" t="s">
        <v>48</v>
      </c>
      <c r="D4" s="320" t="s">
        <v>2</v>
      </c>
      <c r="E4" s="321" t="s">
        <v>29</v>
      </c>
      <c r="F4" s="321" t="s">
        <v>42</v>
      </c>
    </row>
    <row r="5" spans="1:6">
      <c r="A5" s="530" t="s">
        <v>1</v>
      </c>
      <c r="B5" s="531"/>
      <c r="C5" s="315" t="s">
        <v>26</v>
      </c>
      <c r="D5" s="341">
        <v>24</v>
      </c>
      <c r="E5" s="342">
        <v>804243</v>
      </c>
      <c r="F5" s="360" t="s">
        <v>322</v>
      </c>
    </row>
    <row r="6" spans="1:6">
      <c r="A6" s="532"/>
      <c r="B6" s="533"/>
      <c r="C6" s="316" t="s">
        <v>174</v>
      </c>
      <c r="D6" s="343">
        <v>1</v>
      </c>
      <c r="E6" s="344">
        <v>19</v>
      </c>
      <c r="F6" s="361" t="s">
        <v>322</v>
      </c>
    </row>
    <row r="7" spans="1:6">
      <c r="A7" s="532"/>
      <c r="B7" s="533"/>
      <c r="C7" s="316" t="s">
        <v>175</v>
      </c>
      <c r="D7" s="343">
        <v>1</v>
      </c>
      <c r="E7" s="344">
        <v>68</v>
      </c>
      <c r="F7" s="361" t="s">
        <v>322</v>
      </c>
    </row>
    <row r="8" spans="1:6">
      <c r="A8" s="532"/>
      <c r="B8" s="533"/>
      <c r="C8" s="316" t="s">
        <v>176</v>
      </c>
      <c r="D8" s="343">
        <v>4</v>
      </c>
      <c r="E8" s="344">
        <v>1207</v>
      </c>
      <c r="F8" s="361" t="s">
        <v>322</v>
      </c>
    </row>
    <row r="9" spans="1:6">
      <c r="A9" s="532"/>
      <c r="B9" s="533"/>
      <c r="C9" s="316" t="s">
        <v>177</v>
      </c>
      <c r="D9" s="343">
        <v>1</v>
      </c>
      <c r="E9" s="344">
        <v>749</v>
      </c>
      <c r="F9" s="361" t="s">
        <v>322</v>
      </c>
    </row>
    <row r="10" spans="1:6">
      <c r="A10" s="532"/>
      <c r="B10" s="533"/>
      <c r="C10" s="316" t="s">
        <v>178</v>
      </c>
      <c r="D10" s="343"/>
      <c r="E10" s="344"/>
      <c r="F10" s="361" t="s">
        <v>322</v>
      </c>
    </row>
    <row r="11" spans="1:6">
      <c r="A11" s="532"/>
      <c r="B11" s="533"/>
      <c r="C11" s="316" t="s">
        <v>179</v>
      </c>
      <c r="D11" s="343"/>
      <c r="E11" s="344"/>
      <c r="F11" s="361" t="s">
        <v>322</v>
      </c>
    </row>
    <row r="12" spans="1:6">
      <c r="A12" s="532"/>
      <c r="B12" s="533"/>
      <c r="C12" s="316" t="s">
        <v>180</v>
      </c>
      <c r="D12" s="343">
        <v>1</v>
      </c>
      <c r="E12" s="344">
        <v>3950</v>
      </c>
      <c r="F12" s="361" t="s">
        <v>322</v>
      </c>
    </row>
    <row r="13" spans="1:6">
      <c r="A13" s="532"/>
      <c r="B13" s="533"/>
      <c r="C13" s="316" t="s">
        <v>181</v>
      </c>
      <c r="D13" s="343"/>
      <c r="E13" s="344"/>
      <c r="F13" s="361" t="s">
        <v>322</v>
      </c>
    </row>
    <row r="14" spans="1:6">
      <c r="A14" s="532"/>
      <c r="B14" s="533"/>
      <c r="C14" s="316" t="s">
        <v>182</v>
      </c>
      <c r="D14" s="343"/>
      <c r="E14" s="344"/>
      <c r="F14" s="361" t="s">
        <v>322</v>
      </c>
    </row>
    <row r="15" spans="1:6">
      <c r="A15" s="532"/>
      <c r="B15" s="533"/>
      <c r="C15" s="316" t="s">
        <v>183</v>
      </c>
      <c r="D15" s="343">
        <v>1</v>
      </c>
      <c r="E15" s="344">
        <v>6450</v>
      </c>
      <c r="F15" s="361" t="s">
        <v>322</v>
      </c>
    </row>
    <row r="16" spans="1:6">
      <c r="A16" s="532"/>
      <c r="B16" s="533"/>
      <c r="C16" s="316" t="s">
        <v>184</v>
      </c>
      <c r="D16" s="343"/>
      <c r="E16" s="344"/>
      <c r="F16" s="361" t="s">
        <v>322</v>
      </c>
    </row>
    <row r="17" spans="1:6">
      <c r="A17" s="532"/>
      <c r="B17" s="533"/>
      <c r="C17" s="316" t="s">
        <v>185</v>
      </c>
      <c r="D17" s="343"/>
      <c r="E17" s="344"/>
      <c r="F17" s="361" t="s">
        <v>322</v>
      </c>
    </row>
    <row r="18" spans="1:6">
      <c r="A18" s="532"/>
      <c r="B18" s="533"/>
      <c r="C18" s="316" t="s">
        <v>186</v>
      </c>
      <c r="D18" s="343"/>
      <c r="E18" s="344"/>
      <c r="F18" s="361" t="s">
        <v>322</v>
      </c>
    </row>
    <row r="19" spans="1:6">
      <c r="A19" s="532"/>
      <c r="B19" s="533"/>
      <c r="C19" s="316" t="s">
        <v>187</v>
      </c>
      <c r="D19" s="343"/>
      <c r="E19" s="344"/>
      <c r="F19" s="361" t="s">
        <v>322</v>
      </c>
    </row>
    <row r="20" spans="1:6">
      <c r="A20" s="532"/>
      <c r="B20" s="533"/>
      <c r="C20" s="316" t="s">
        <v>188</v>
      </c>
      <c r="D20" s="343">
        <v>1</v>
      </c>
      <c r="E20" s="344">
        <v>15000</v>
      </c>
      <c r="F20" s="361" t="s">
        <v>322</v>
      </c>
    </row>
    <row r="21" spans="1:6">
      <c r="A21" s="532"/>
      <c r="B21" s="533"/>
      <c r="C21" s="316" t="s">
        <v>189</v>
      </c>
      <c r="D21" s="343">
        <v>1</v>
      </c>
      <c r="E21" s="344">
        <v>24600</v>
      </c>
      <c r="F21" s="361" t="s">
        <v>322</v>
      </c>
    </row>
    <row r="22" spans="1:6">
      <c r="A22" s="532"/>
      <c r="B22" s="533"/>
      <c r="C22" s="316" t="s">
        <v>190</v>
      </c>
      <c r="D22" s="343">
        <v>3</v>
      </c>
      <c r="E22" s="344">
        <v>75800</v>
      </c>
      <c r="F22" s="361" t="s">
        <v>322</v>
      </c>
    </row>
    <row r="23" spans="1:6">
      <c r="A23" s="532"/>
      <c r="B23" s="533"/>
      <c r="C23" s="316" t="s">
        <v>191</v>
      </c>
      <c r="D23" s="343"/>
      <c r="E23" s="344"/>
      <c r="F23" s="361" t="s">
        <v>322</v>
      </c>
    </row>
    <row r="24" spans="1:6">
      <c r="A24" s="532"/>
      <c r="B24" s="533"/>
      <c r="C24" s="316" t="s">
        <v>192</v>
      </c>
      <c r="D24" s="343">
        <v>4</v>
      </c>
      <c r="E24" s="344">
        <v>146100</v>
      </c>
      <c r="F24" s="361" t="s">
        <v>322</v>
      </c>
    </row>
    <row r="25" spans="1:6">
      <c r="A25" s="532"/>
      <c r="B25" s="533"/>
      <c r="C25" s="316" t="s">
        <v>193</v>
      </c>
      <c r="D25" s="343">
        <v>1</v>
      </c>
      <c r="E25" s="344">
        <v>43700</v>
      </c>
      <c r="F25" s="361" t="s">
        <v>322</v>
      </c>
    </row>
    <row r="26" spans="1:6">
      <c r="A26" s="532"/>
      <c r="B26" s="533"/>
      <c r="C26" s="316" t="s">
        <v>194</v>
      </c>
      <c r="D26" s="343"/>
      <c r="E26" s="344"/>
      <c r="F26" s="361" t="s">
        <v>322</v>
      </c>
    </row>
    <row r="27" spans="1:6">
      <c r="A27" s="532"/>
      <c r="B27" s="533"/>
      <c r="C27" s="316" t="s">
        <v>195</v>
      </c>
      <c r="D27" s="343">
        <v>1</v>
      </c>
      <c r="E27" s="344">
        <v>50400</v>
      </c>
      <c r="F27" s="361" t="s">
        <v>322</v>
      </c>
    </row>
    <row r="28" spans="1:6">
      <c r="A28" s="532"/>
      <c r="B28" s="533"/>
      <c r="C28" s="316" t="s">
        <v>196</v>
      </c>
      <c r="D28" s="343"/>
      <c r="E28" s="344"/>
      <c r="F28" s="361" t="s">
        <v>322</v>
      </c>
    </row>
    <row r="29" spans="1:6">
      <c r="A29" s="532"/>
      <c r="B29" s="533"/>
      <c r="C29" s="316" t="s">
        <v>197</v>
      </c>
      <c r="D29" s="343"/>
      <c r="E29" s="344"/>
      <c r="F29" s="361" t="s">
        <v>322</v>
      </c>
    </row>
    <row r="30" spans="1:6">
      <c r="A30" s="532"/>
      <c r="B30" s="533"/>
      <c r="C30" s="316" t="s">
        <v>198</v>
      </c>
      <c r="D30" s="343"/>
      <c r="E30" s="344"/>
      <c r="F30" s="361" t="s">
        <v>322</v>
      </c>
    </row>
    <row r="31" spans="1:6">
      <c r="A31" s="532"/>
      <c r="B31" s="533"/>
      <c r="C31" s="316" t="s">
        <v>199</v>
      </c>
      <c r="D31" s="343"/>
      <c r="E31" s="344"/>
      <c r="F31" s="361" t="s">
        <v>322</v>
      </c>
    </row>
    <row r="32" spans="1:6">
      <c r="A32" s="532"/>
      <c r="B32" s="533"/>
      <c r="C32" s="316" t="s">
        <v>200</v>
      </c>
      <c r="D32" s="343">
        <v>3</v>
      </c>
      <c r="E32" s="344">
        <v>271900</v>
      </c>
      <c r="F32" s="361" t="s">
        <v>322</v>
      </c>
    </row>
    <row r="33" spans="1:6">
      <c r="A33" s="532"/>
      <c r="B33" s="533"/>
      <c r="C33" s="316" t="s">
        <v>201</v>
      </c>
      <c r="D33" s="343"/>
      <c r="E33" s="344"/>
      <c r="F33" s="361" t="s">
        <v>322</v>
      </c>
    </row>
    <row r="34" spans="1:6">
      <c r="A34" s="532"/>
      <c r="B34" s="533"/>
      <c r="C34" s="316" t="s">
        <v>202</v>
      </c>
      <c r="D34" s="343">
        <v>1</v>
      </c>
      <c r="E34" s="344">
        <v>164300</v>
      </c>
      <c r="F34" s="361" t="s">
        <v>322</v>
      </c>
    </row>
    <row r="35" spans="1:6">
      <c r="A35" s="534"/>
      <c r="B35" s="535"/>
      <c r="C35" s="317" t="s">
        <v>203</v>
      </c>
      <c r="D35" s="345"/>
      <c r="E35" s="346"/>
      <c r="F35" s="362" t="s">
        <v>322</v>
      </c>
    </row>
    <row r="36" spans="1:6">
      <c r="A36" s="451" t="s">
        <v>17</v>
      </c>
      <c r="B36" s="452" t="s">
        <v>18</v>
      </c>
      <c r="C36" s="453" t="s">
        <v>79</v>
      </c>
      <c r="D36" s="422">
        <v>2</v>
      </c>
      <c r="E36" s="422">
        <v>95299</v>
      </c>
      <c r="F36" s="422">
        <v>183349</v>
      </c>
    </row>
    <row r="37" spans="1:6">
      <c r="A37" s="454"/>
      <c r="B37" s="455"/>
      <c r="C37" s="461" t="s">
        <v>176</v>
      </c>
      <c r="D37" s="462">
        <v>1</v>
      </c>
      <c r="E37" s="462">
        <v>499</v>
      </c>
      <c r="F37" s="462">
        <v>1750</v>
      </c>
    </row>
    <row r="38" spans="1:6">
      <c r="A38" s="454"/>
      <c r="B38" s="455"/>
      <c r="C38" s="461" t="s">
        <v>200</v>
      </c>
      <c r="D38" s="462">
        <v>1</v>
      </c>
      <c r="E38" s="462">
        <v>94800</v>
      </c>
      <c r="F38" s="462">
        <v>181599</v>
      </c>
    </row>
    <row r="39" spans="1:6">
      <c r="A39" s="454"/>
      <c r="B39" s="452" t="s">
        <v>22</v>
      </c>
      <c r="C39" s="460" t="s">
        <v>79</v>
      </c>
      <c r="D39" s="436">
        <v>4</v>
      </c>
      <c r="E39" s="436">
        <v>169225</v>
      </c>
      <c r="F39" s="436">
        <v>317633</v>
      </c>
    </row>
    <row r="40" spans="1:6">
      <c r="A40" s="454"/>
      <c r="B40" s="455"/>
      <c r="C40" s="461" t="s">
        <v>176</v>
      </c>
      <c r="D40" s="462">
        <v>1</v>
      </c>
      <c r="E40" s="462">
        <v>226</v>
      </c>
      <c r="F40" s="462">
        <v>480</v>
      </c>
    </row>
    <row r="41" spans="1:6">
      <c r="A41" s="454"/>
      <c r="B41" s="455"/>
      <c r="C41" s="461" t="s">
        <v>177</v>
      </c>
      <c r="D41" s="462">
        <v>1</v>
      </c>
      <c r="E41" s="462">
        <v>749</v>
      </c>
      <c r="F41" s="462">
        <v>1830</v>
      </c>
    </row>
    <row r="42" spans="1:6">
      <c r="A42" s="454"/>
      <c r="B42" s="455"/>
      <c r="C42" s="461" t="s">
        <v>180</v>
      </c>
      <c r="D42" s="462">
        <v>1</v>
      </c>
      <c r="E42" s="462">
        <v>3950</v>
      </c>
      <c r="F42" s="462">
        <v>5450</v>
      </c>
    </row>
    <row r="43" spans="1:6">
      <c r="A43" s="454"/>
      <c r="B43" s="455"/>
      <c r="C43" s="461" t="s">
        <v>202</v>
      </c>
      <c r="D43" s="462">
        <v>1</v>
      </c>
      <c r="E43" s="462">
        <v>164300</v>
      </c>
      <c r="F43" s="462">
        <v>309873</v>
      </c>
    </row>
    <row r="44" spans="1:6">
      <c r="A44" s="454"/>
      <c r="B44" s="452" t="s">
        <v>23</v>
      </c>
      <c r="C44" s="460" t="s">
        <v>79</v>
      </c>
      <c r="D44" s="436">
        <v>1</v>
      </c>
      <c r="E44" s="436">
        <v>183</v>
      </c>
      <c r="F44" s="436" t="s">
        <v>322</v>
      </c>
    </row>
    <row r="45" spans="1:6">
      <c r="A45" s="454"/>
      <c r="B45" s="455"/>
      <c r="C45" s="461" t="s">
        <v>176</v>
      </c>
      <c r="D45" s="462">
        <v>1</v>
      </c>
      <c r="E45" s="462">
        <v>183</v>
      </c>
      <c r="F45" s="462" t="s">
        <v>322</v>
      </c>
    </row>
    <row r="46" spans="1:6">
      <c r="A46" s="454"/>
      <c r="B46" s="452" t="s">
        <v>24</v>
      </c>
      <c r="C46" s="460" t="s">
        <v>79</v>
      </c>
      <c r="D46" s="436">
        <v>3</v>
      </c>
      <c r="E46" s="436">
        <v>386</v>
      </c>
      <c r="F46" s="436" t="s">
        <v>322</v>
      </c>
    </row>
    <row r="47" spans="1:6">
      <c r="A47" s="454"/>
      <c r="B47" s="455"/>
      <c r="C47" s="461" t="s">
        <v>174</v>
      </c>
      <c r="D47" s="462">
        <v>1</v>
      </c>
      <c r="E47" s="462">
        <v>19</v>
      </c>
      <c r="F47" s="462" t="s">
        <v>322</v>
      </c>
    </row>
    <row r="48" spans="1:6">
      <c r="A48" s="454"/>
      <c r="B48" s="455"/>
      <c r="C48" s="461" t="s">
        <v>175</v>
      </c>
      <c r="D48" s="462">
        <v>1</v>
      </c>
      <c r="E48" s="462">
        <v>68</v>
      </c>
      <c r="F48" s="462" t="s">
        <v>322</v>
      </c>
    </row>
    <row r="49" spans="1:6">
      <c r="A49" s="454"/>
      <c r="B49" s="455"/>
      <c r="C49" s="461" t="s">
        <v>176</v>
      </c>
      <c r="D49" s="462">
        <v>1</v>
      </c>
      <c r="E49" s="462">
        <v>299</v>
      </c>
      <c r="F49" s="462" t="s">
        <v>322</v>
      </c>
    </row>
    <row r="50" spans="1:6">
      <c r="A50" s="451" t="s">
        <v>25</v>
      </c>
      <c r="B50" s="452" t="s">
        <v>18</v>
      </c>
      <c r="C50" s="453" t="s">
        <v>79</v>
      </c>
      <c r="D50" s="422">
        <v>10</v>
      </c>
      <c r="E50" s="422">
        <v>374200</v>
      </c>
      <c r="F50" s="422">
        <v>655075</v>
      </c>
    </row>
    <row r="51" spans="1:6">
      <c r="A51" s="454"/>
      <c r="B51" s="455"/>
      <c r="C51" s="461" t="s">
        <v>188</v>
      </c>
      <c r="D51" s="462">
        <v>1</v>
      </c>
      <c r="E51" s="462">
        <v>15000</v>
      </c>
      <c r="F51" s="462">
        <v>22300</v>
      </c>
    </row>
    <row r="52" spans="1:6">
      <c r="A52" s="454"/>
      <c r="B52" s="455"/>
      <c r="C52" s="461" t="s">
        <v>190</v>
      </c>
      <c r="D52" s="462">
        <v>3</v>
      </c>
      <c r="E52" s="462">
        <v>75800</v>
      </c>
      <c r="F52" s="462">
        <v>115095</v>
      </c>
    </row>
    <row r="53" spans="1:6">
      <c r="A53" s="454"/>
      <c r="B53" s="455"/>
      <c r="C53" s="461" t="s">
        <v>192</v>
      </c>
      <c r="D53" s="462">
        <v>3</v>
      </c>
      <c r="E53" s="462">
        <v>109600</v>
      </c>
      <c r="F53" s="462">
        <v>191020</v>
      </c>
    </row>
    <row r="54" spans="1:6">
      <c r="A54" s="454"/>
      <c r="B54" s="455"/>
      <c r="C54" s="461" t="s">
        <v>192</v>
      </c>
      <c r="D54" s="462">
        <v>1</v>
      </c>
      <c r="E54" s="462">
        <v>36500</v>
      </c>
      <c r="F54" s="462">
        <v>63500</v>
      </c>
    </row>
    <row r="55" spans="1:6">
      <c r="A55" s="454"/>
      <c r="B55" s="455"/>
      <c r="C55" s="461" t="s">
        <v>193</v>
      </c>
      <c r="D55" s="462">
        <v>1</v>
      </c>
      <c r="E55" s="462">
        <v>43700</v>
      </c>
      <c r="F55" s="462">
        <v>81800</v>
      </c>
    </row>
    <row r="56" spans="1:6">
      <c r="A56" s="454"/>
      <c r="B56" s="455"/>
      <c r="C56" s="461" t="s">
        <v>200</v>
      </c>
      <c r="D56" s="462">
        <v>1</v>
      </c>
      <c r="E56" s="462">
        <v>93600</v>
      </c>
      <c r="F56" s="462">
        <v>181360</v>
      </c>
    </row>
    <row r="57" spans="1:6">
      <c r="A57" s="454"/>
      <c r="B57" s="452" t="s">
        <v>22</v>
      </c>
      <c r="C57" s="460" t="s">
        <v>79</v>
      </c>
      <c r="D57" s="436">
        <v>4</v>
      </c>
      <c r="E57" s="436">
        <v>164950</v>
      </c>
      <c r="F57" s="436">
        <v>260831</v>
      </c>
    </row>
    <row r="58" spans="1:6">
      <c r="A58" s="454"/>
      <c r="B58" s="455"/>
      <c r="C58" s="461" t="s">
        <v>183</v>
      </c>
      <c r="D58" s="462">
        <v>1</v>
      </c>
      <c r="E58" s="462">
        <v>6450</v>
      </c>
      <c r="F58" s="462">
        <v>6750</v>
      </c>
    </row>
    <row r="59" spans="1:6">
      <c r="A59" s="454"/>
      <c r="B59" s="455"/>
      <c r="C59" s="461" t="s">
        <v>189</v>
      </c>
      <c r="D59" s="462">
        <v>1</v>
      </c>
      <c r="E59" s="462">
        <v>24600</v>
      </c>
      <c r="F59" s="462">
        <v>44000</v>
      </c>
    </row>
    <row r="60" spans="1:6">
      <c r="A60" s="454"/>
      <c r="B60" s="455"/>
      <c r="C60" s="461" t="s">
        <v>195</v>
      </c>
      <c r="D60" s="462">
        <v>1</v>
      </c>
      <c r="E60" s="462">
        <v>50400</v>
      </c>
      <c r="F60" s="462">
        <v>52044</v>
      </c>
    </row>
    <row r="61" spans="1:6">
      <c r="A61" s="454"/>
      <c r="B61" s="455"/>
      <c r="C61" s="461" t="s">
        <v>200</v>
      </c>
      <c r="D61" s="462">
        <v>1</v>
      </c>
      <c r="E61" s="462">
        <v>83500</v>
      </c>
      <c r="F61" s="462">
        <v>158037</v>
      </c>
    </row>
    <row r="62" spans="1:6">
      <c r="A62" s="323"/>
      <c r="B62" s="353"/>
      <c r="C62" s="323"/>
      <c r="D62" s="248"/>
      <c r="E62" s="248"/>
      <c r="F62" s="364"/>
    </row>
  </sheetData>
  <mergeCells count="5">
    <mergeCell ref="A1:F1"/>
    <mergeCell ref="D3:F3"/>
    <mergeCell ref="A5:B35"/>
    <mergeCell ref="A3:A4"/>
    <mergeCell ref="B3:B4"/>
  </mergeCells>
  <phoneticPr fontId="2"/>
  <printOptions horizontalCentered="1"/>
  <pageMargins left="0.78740157480314965" right="0.78740157480314965" top="0.98425196850393704" bottom="0.98425196850393704" header="0.51181102362204722" footer="0.51181102362204722"/>
  <pageSetup paperSize="9" scale="8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A1:F61"/>
  <sheetViews>
    <sheetView showGridLines="0" view="pageBreakPreview" topLeftCell="A36" zoomScale="60" zoomScaleNormal="136" workbookViewId="0">
      <selection activeCell="H50" sqref="H50"/>
    </sheetView>
  </sheetViews>
  <sheetFormatPr defaultRowHeight="13"/>
  <cols>
    <col min="1" max="1" width="6.90625" style="322" customWidth="1"/>
    <col min="2" max="2" width="13" style="352" bestFit="1" customWidth="1"/>
    <col min="3" max="3" width="19.26953125" customWidth="1"/>
    <col min="4" max="5" width="15" style="28" customWidth="1"/>
    <col min="6" max="6" width="15" style="363" customWidth="1"/>
  </cols>
  <sheetData>
    <row r="1" spans="1:6" ht="21">
      <c r="A1" s="540" t="s">
        <v>204</v>
      </c>
      <c r="B1" s="540"/>
      <c r="C1" s="540"/>
      <c r="D1" s="540"/>
      <c r="E1" s="540"/>
      <c r="F1" s="540"/>
    </row>
    <row r="2" spans="1:6" ht="15" customHeight="1">
      <c r="A2" s="28" t="s">
        <v>206</v>
      </c>
      <c r="B2" s="351"/>
      <c r="C2" s="16"/>
      <c r="D2" s="339"/>
      <c r="E2" s="339"/>
      <c r="F2" s="359"/>
    </row>
    <row r="3" spans="1:6">
      <c r="A3" s="538" t="s">
        <v>40</v>
      </c>
      <c r="B3" s="538" t="s">
        <v>41</v>
      </c>
      <c r="C3" s="32" t="s">
        <v>47</v>
      </c>
      <c r="D3" s="536" t="s">
        <v>281</v>
      </c>
      <c r="E3" s="541"/>
      <c r="F3" s="537"/>
    </row>
    <row r="4" spans="1:6">
      <c r="A4" s="539"/>
      <c r="B4" s="539"/>
      <c r="C4" s="33" t="s">
        <v>48</v>
      </c>
      <c r="D4" s="320" t="s">
        <v>2</v>
      </c>
      <c r="E4" s="321" t="s">
        <v>29</v>
      </c>
      <c r="F4" s="321" t="s">
        <v>42</v>
      </c>
    </row>
    <row r="5" spans="1:6">
      <c r="A5" s="530" t="s">
        <v>1</v>
      </c>
      <c r="B5" s="531"/>
      <c r="C5" s="315" t="s">
        <v>26</v>
      </c>
      <c r="D5" s="341">
        <v>28</v>
      </c>
      <c r="E5" s="342">
        <v>635261</v>
      </c>
      <c r="F5" s="360" t="s">
        <v>322</v>
      </c>
    </row>
    <row r="6" spans="1:6">
      <c r="A6" s="532"/>
      <c r="B6" s="533"/>
      <c r="C6" s="316" t="s">
        <v>174</v>
      </c>
      <c r="D6" s="343">
        <v>1</v>
      </c>
      <c r="E6" s="344">
        <v>13</v>
      </c>
      <c r="F6" s="361" t="s">
        <v>322</v>
      </c>
    </row>
    <row r="7" spans="1:6">
      <c r="A7" s="532"/>
      <c r="B7" s="533"/>
      <c r="C7" s="316" t="s">
        <v>175</v>
      </c>
      <c r="D7" s="343">
        <v>2</v>
      </c>
      <c r="E7" s="344">
        <v>45</v>
      </c>
      <c r="F7" s="361" t="s">
        <v>322</v>
      </c>
    </row>
    <row r="8" spans="1:6">
      <c r="A8" s="532"/>
      <c r="B8" s="533"/>
      <c r="C8" s="316" t="s">
        <v>176</v>
      </c>
      <c r="D8" s="343">
        <v>6</v>
      </c>
      <c r="E8" s="344">
        <v>2417</v>
      </c>
      <c r="F8" s="361" t="s">
        <v>322</v>
      </c>
    </row>
    <row r="9" spans="1:6">
      <c r="A9" s="532"/>
      <c r="B9" s="533"/>
      <c r="C9" s="316" t="s">
        <v>177</v>
      </c>
      <c r="D9" s="343">
        <v>2</v>
      </c>
      <c r="E9" s="344">
        <v>1747</v>
      </c>
      <c r="F9" s="361" t="s">
        <v>322</v>
      </c>
    </row>
    <row r="10" spans="1:6">
      <c r="A10" s="532"/>
      <c r="B10" s="533"/>
      <c r="C10" s="316" t="s">
        <v>178</v>
      </c>
      <c r="D10" s="343"/>
      <c r="E10" s="344"/>
      <c r="F10" s="361" t="s">
        <v>322</v>
      </c>
    </row>
    <row r="11" spans="1:6">
      <c r="A11" s="532"/>
      <c r="B11" s="533"/>
      <c r="C11" s="316" t="s">
        <v>179</v>
      </c>
      <c r="D11" s="343"/>
      <c r="E11" s="344"/>
      <c r="F11" s="361" t="s">
        <v>322</v>
      </c>
    </row>
    <row r="12" spans="1:6">
      <c r="A12" s="532"/>
      <c r="B12" s="533"/>
      <c r="C12" s="316" t="s">
        <v>180</v>
      </c>
      <c r="D12" s="343"/>
      <c r="E12" s="344"/>
      <c r="F12" s="361" t="s">
        <v>322</v>
      </c>
    </row>
    <row r="13" spans="1:6">
      <c r="A13" s="532"/>
      <c r="B13" s="533"/>
      <c r="C13" s="316" t="s">
        <v>181</v>
      </c>
      <c r="D13" s="343">
        <v>1</v>
      </c>
      <c r="E13" s="344">
        <v>4000</v>
      </c>
      <c r="F13" s="361" t="s">
        <v>322</v>
      </c>
    </row>
    <row r="14" spans="1:6">
      <c r="A14" s="532"/>
      <c r="B14" s="533"/>
      <c r="C14" s="316" t="s">
        <v>182</v>
      </c>
      <c r="D14" s="343"/>
      <c r="E14" s="344"/>
      <c r="F14" s="361" t="s">
        <v>322</v>
      </c>
    </row>
    <row r="15" spans="1:6">
      <c r="A15" s="532"/>
      <c r="B15" s="533"/>
      <c r="C15" s="316" t="s">
        <v>183</v>
      </c>
      <c r="D15" s="343"/>
      <c r="E15" s="344"/>
      <c r="F15" s="361" t="s">
        <v>322</v>
      </c>
    </row>
    <row r="16" spans="1:6">
      <c r="A16" s="532"/>
      <c r="B16" s="533"/>
      <c r="C16" s="316" t="s">
        <v>184</v>
      </c>
      <c r="D16" s="343"/>
      <c r="E16" s="344"/>
      <c r="F16" s="361" t="s">
        <v>322</v>
      </c>
    </row>
    <row r="17" spans="1:6">
      <c r="A17" s="532"/>
      <c r="B17" s="533"/>
      <c r="C17" s="316" t="s">
        <v>185</v>
      </c>
      <c r="D17" s="343"/>
      <c r="E17" s="344"/>
      <c r="F17" s="361" t="s">
        <v>322</v>
      </c>
    </row>
    <row r="18" spans="1:6">
      <c r="A18" s="532"/>
      <c r="B18" s="533"/>
      <c r="C18" s="316" t="s">
        <v>186</v>
      </c>
      <c r="D18" s="343"/>
      <c r="E18" s="344"/>
      <c r="F18" s="361" t="s">
        <v>322</v>
      </c>
    </row>
    <row r="19" spans="1:6">
      <c r="A19" s="532"/>
      <c r="B19" s="533"/>
      <c r="C19" s="316" t="s">
        <v>187</v>
      </c>
      <c r="D19" s="343">
        <v>1</v>
      </c>
      <c r="E19" s="344">
        <v>13000</v>
      </c>
      <c r="F19" s="361" t="s">
        <v>322</v>
      </c>
    </row>
    <row r="20" spans="1:6">
      <c r="A20" s="532"/>
      <c r="B20" s="533"/>
      <c r="C20" s="316" t="s">
        <v>188</v>
      </c>
      <c r="D20" s="343"/>
      <c r="E20" s="344"/>
      <c r="F20" s="361" t="s">
        <v>322</v>
      </c>
    </row>
    <row r="21" spans="1:6">
      <c r="A21" s="532"/>
      <c r="B21" s="533"/>
      <c r="C21" s="316" t="s">
        <v>189</v>
      </c>
      <c r="D21" s="343">
        <v>3</v>
      </c>
      <c r="E21" s="344">
        <v>72995</v>
      </c>
      <c r="F21" s="361" t="s">
        <v>322</v>
      </c>
    </row>
    <row r="22" spans="1:6">
      <c r="A22" s="532"/>
      <c r="B22" s="533"/>
      <c r="C22" s="316" t="s">
        <v>190</v>
      </c>
      <c r="D22" s="343">
        <v>3</v>
      </c>
      <c r="E22" s="344">
        <v>75950</v>
      </c>
      <c r="F22" s="361" t="s">
        <v>322</v>
      </c>
    </row>
    <row r="23" spans="1:6">
      <c r="A23" s="532"/>
      <c r="B23" s="533"/>
      <c r="C23" s="316" t="s">
        <v>191</v>
      </c>
      <c r="D23" s="343">
        <v>1</v>
      </c>
      <c r="E23" s="344">
        <v>30000</v>
      </c>
      <c r="F23" s="361" t="s">
        <v>322</v>
      </c>
    </row>
    <row r="24" spans="1:6">
      <c r="A24" s="532"/>
      <c r="B24" s="533"/>
      <c r="C24" s="316" t="s">
        <v>192</v>
      </c>
      <c r="D24" s="343">
        <v>4</v>
      </c>
      <c r="E24" s="344">
        <v>145839</v>
      </c>
      <c r="F24" s="361" t="s">
        <v>322</v>
      </c>
    </row>
    <row r="25" spans="1:6">
      <c r="A25" s="532"/>
      <c r="B25" s="533"/>
      <c r="C25" s="316" t="s">
        <v>193</v>
      </c>
      <c r="D25" s="343">
        <v>1</v>
      </c>
      <c r="E25" s="344">
        <v>43455</v>
      </c>
      <c r="F25" s="361" t="s">
        <v>322</v>
      </c>
    </row>
    <row r="26" spans="1:6">
      <c r="A26" s="532"/>
      <c r="B26" s="533"/>
      <c r="C26" s="316" t="s">
        <v>194</v>
      </c>
      <c r="D26" s="343"/>
      <c r="E26" s="344"/>
      <c r="F26" s="361" t="s">
        <v>322</v>
      </c>
    </row>
    <row r="27" spans="1:6">
      <c r="A27" s="532"/>
      <c r="B27" s="533"/>
      <c r="C27" s="316" t="s">
        <v>195</v>
      </c>
      <c r="D27" s="343">
        <v>1</v>
      </c>
      <c r="E27" s="344">
        <v>50400</v>
      </c>
      <c r="F27" s="361" t="s">
        <v>322</v>
      </c>
    </row>
    <row r="28" spans="1:6">
      <c r="A28" s="532"/>
      <c r="B28" s="533"/>
      <c r="C28" s="316" t="s">
        <v>196</v>
      </c>
      <c r="D28" s="343"/>
      <c r="E28" s="344"/>
      <c r="F28" s="361" t="s">
        <v>322</v>
      </c>
    </row>
    <row r="29" spans="1:6">
      <c r="A29" s="532"/>
      <c r="B29" s="533"/>
      <c r="C29" s="316" t="s">
        <v>197</v>
      </c>
      <c r="D29" s="343"/>
      <c r="E29" s="344"/>
      <c r="F29" s="361" t="s">
        <v>322</v>
      </c>
    </row>
    <row r="30" spans="1:6">
      <c r="A30" s="532"/>
      <c r="B30" s="533"/>
      <c r="C30" s="316" t="s">
        <v>198</v>
      </c>
      <c r="D30" s="343"/>
      <c r="E30" s="344"/>
      <c r="F30" s="361" t="s">
        <v>322</v>
      </c>
    </row>
    <row r="31" spans="1:6">
      <c r="A31" s="532"/>
      <c r="B31" s="533"/>
      <c r="C31" s="316" t="s">
        <v>199</v>
      </c>
      <c r="D31" s="343"/>
      <c r="E31" s="344"/>
      <c r="F31" s="361" t="s">
        <v>322</v>
      </c>
    </row>
    <row r="32" spans="1:6">
      <c r="A32" s="532"/>
      <c r="B32" s="533"/>
      <c r="C32" s="316" t="s">
        <v>200</v>
      </c>
      <c r="D32" s="343">
        <v>1</v>
      </c>
      <c r="E32" s="344">
        <v>86500</v>
      </c>
      <c r="F32" s="361" t="s">
        <v>322</v>
      </c>
    </row>
    <row r="33" spans="1:6">
      <c r="A33" s="532"/>
      <c r="B33" s="533"/>
      <c r="C33" s="316" t="s">
        <v>201</v>
      </c>
      <c r="D33" s="343">
        <v>1</v>
      </c>
      <c r="E33" s="344">
        <v>108900</v>
      </c>
      <c r="F33" s="361" t="s">
        <v>322</v>
      </c>
    </row>
    <row r="34" spans="1:6">
      <c r="A34" s="532"/>
      <c r="B34" s="533"/>
      <c r="C34" s="316" t="s">
        <v>202</v>
      </c>
      <c r="D34" s="343"/>
      <c r="E34" s="344"/>
      <c r="F34" s="361" t="s">
        <v>322</v>
      </c>
    </row>
    <row r="35" spans="1:6">
      <c r="A35" s="534"/>
      <c r="B35" s="535"/>
      <c r="C35" s="317" t="s">
        <v>203</v>
      </c>
      <c r="D35" s="345"/>
      <c r="E35" s="346"/>
      <c r="F35" s="362" t="s">
        <v>322</v>
      </c>
    </row>
    <row r="36" spans="1:6">
      <c r="A36" s="451" t="s">
        <v>17</v>
      </c>
      <c r="B36" s="452" t="s">
        <v>18</v>
      </c>
      <c r="C36" s="463" t="s">
        <v>79</v>
      </c>
      <c r="D36" s="422">
        <v>5</v>
      </c>
      <c r="E36" s="422">
        <v>2545</v>
      </c>
      <c r="F36" s="422">
        <v>6960</v>
      </c>
    </row>
    <row r="37" spans="1:6">
      <c r="A37" s="454"/>
      <c r="B37" s="455"/>
      <c r="C37" s="464" t="s">
        <v>176</v>
      </c>
      <c r="D37" s="462">
        <v>3</v>
      </c>
      <c r="E37" s="462">
        <v>1297</v>
      </c>
      <c r="F37" s="462">
        <v>4300</v>
      </c>
    </row>
    <row r="38" spans="1:6">
      <c r="A38" s="454"/>
      <c r="B38" s="455"/>
      <c r="C38" s="464" t="s">
        <v>176</v>
      </c>
      <c r="D38" s="462">
        <v>1</v>
      </c>
      <c r="E38" s="462">
        <v>499</v>
      </c>
      <c r="F38" s="462">
        <v>1740</v>
      </c>
    </row>
    <row r="39" spans="1:6">
      <c r="A39" s="454"/>
      <c r="B39" s="455"/>
      <c r="C39" s="464" t="s">
        <v>177</v>
      </c>
      <c r="D39" s="462">
        <v>1</v>
      </c>
      <c r="E39" s="462">
        <v>749</v>
      </c>
      <c r="F39" s="462">
        <v>920</v>
      </c>
    </row>
    <row r="40" spans="1:6">
      <c r="A40" s="454"/>
      <c r="B40" s="452" t="s">
        <v>20</v>
      </c>
      <c r="C40" s="465" t="s">
        <v>79</v>
      </c>
      <c r="D40" s="436">
        <v>1</v>
      </c>
      <c r="E40" s="436">
        <v>122</v>
      </c>
      <c r="F40" s="436" t="s">
        <v>322</v>
      </c>
    </row>
    <row r="41" spans="1:6">
      <c r="A41" s="454"/>
      <c r="B41" s="455"/>
      <c r="C41" s="464" t="s">
        <v>176</v>
      </c>
      <c r="D41" s="462">
        <v>1</v>
      </c>
      <c r="E41" s="462">
        <v>122</v>
      </c>
      <c r="F41" s="462" t="s">
        <v>322</v>
      </c>
    </row>
    <row r="42" spans="1:6">
      <c r="A42" s="454"/>
      <c r="B42" s="452" t="s">
        <v>22</v>
      </c>
      <c r="C42" s="465" t="s">
        <v>79</v>
      </c>
      <c r="D42" s="436">
        <v>4</v>
      </c>
      <c r="E42" s="436">
        <v>35497</v>
      </c>
      <c r="F42" s="436">
        <v>38915</v>
      </c>
    </row>
    <row r="43" spans="1:6">
      <c r="A43" s="454"/>
      <c r="B43" s="455"/>
      <c r="C43" s="464" t="s">
        <v>176</v>
      </c>
      <c r="D43" s="462">
        <v>1</v>
      </c>
      <c r="E43" s="462">
        <v>499</v>
      </c>
      <c r="F43" s="462">
        <v>1215</v>
      </c>
    </row>
    <row r="44" spans="1:6">
      <c r="A44" s="454"/>
      <c r="B44" s="455"/>
      <c r="C44" s="464" t="s">
        <v>177</v>
      </c>
      <c r="D44" s="462">
        <v>1</v>
      </c>
      <c r="E44" s="462">
        <v>998</v>
      </c>
      <c r="F44" s="462">
        <v>2350</v>
      </c>
    </row>
    <row r="45" spans="1:6">
      <c r="A45" s="454"/>
      <c r="B45" s="455"/>
      <c r="C45" s="464" t="s">
        <v>181</v>
      </c>
      <c r="D45" s="462">
        <v>1</v>
      </c>
      <c r="E45" s="462">
        <v>4000</v>
      </c>
      <c r="F45" s="462">
        <v>5400</v>
      </c>
    </row>
    <row r="46" spans="1:6">
      <c r="A46" s="454"/>
      <c r="B46" s="455"/>
      <c r="C46" s="464" t="s">
        <v>191</v>
      </c>
      <c r="D46" s="462">
        <v>1</v>
      </c>
      <c r="E46" s="462">
        <v>30000</v>
      </c>
      <c r="F46" s="462">
        <v>29950</v>
      </c>
    </row>
    <row r="47" spans="1:6">
      <c r="A47" s="454"/>
      <c r="B47" s="452" t="s">
        <v>24</v>
      </c>
      <c r="C47" s="465" t="s">
        <v>79</v>
      </c>
      <c r="D47" s="436">
        <v>3</v>
      </c>
      <c r="E47" s="436">
        <v>58</v>
      </c>
      <c r="F47" s="436" t="s">
        <v>322</v>
      </c>
    </row>
    <row r="48" spans="1:6">
      <c r="A48" s="454"/>
      <c r="B48" s="455"/>
      <c r="C48" s="464" t="s">
        <v>174</v>
      </c>
      <c r="D48" s="462">
        <v>1</v>
      </c>
      <c r="E48" s="462">
        <v>13</v>
      </c>
      <c r="F48" s="462" t="s">
        <v>322</v>
      </c>
    </row>
    <row r="49" spans="1:6">
      <c r="A49" s="454"/>
      <c r="B49" s="455"/>
      <c r="C49" s="464" t="s">
        <v>175</v>
      </c>
      <c r="D49" s="462">
        <v>2</v>
      </c>
      <c r="E49" s="462">
        <v>45</v>
      </c>
      <c r="F49" s="462" t="s">
        <v>322</v>
      </c>
    </row>
    <row r="50" spans="1:6">
      <c r="A50" s="451" t="s">
        <v>25</v>
      </c>
      <c r="B50" s="452" t="s">
        <v>18</v>
      </c>
      <c r="C50" s="466" t="s">
        <v>79</v>
      </c>
      <c r="D50" s="422">
        <v>14</v>
      </c>
      <c r="E50" s="422">
        <v>546639</v>
      </c>
      <c r="F50" s="422">
        <v>910513</v>
      </c>
    </row>
    <row r="51" spans="1:6">
      <c r="A51" s="454"/>
      <c r="B51" s="455"/>
      <c r="C51" s="464" t="s">
        <v>187</v>
      </c>
      <c r="D51" s="462">
        <v>1</v>
      </c>
      <c r="E51" s="462">
        <v>13000</v>
      </c>
      <c r="F51" s="462">
        <v>17000</v>
      </c>
    </row>
    <row r="52" spans="1:6">
      <c r="A52" s="454"/>
      <c r="B52" s="455"/>
      <c r="C52" s="464" t="s">
        <v>189</v>
      </c>
      <c r="D52" s="462">
        <v>3</v>
      </c>
      <c r="E52" s="462">
        <v>72995</v>
      </c>
      <c r="F52" s="462">
        <v>119400</v>
      </c>
    </row>
    <row r="53" spans="1:6">
      <c r="A53" s="454"/>
      <c r="B53" s="455"/>
      <c r="C53" s="464" t="s">
        <v>190</v>
      </c>
      <c r="D53" s="462">
        <v>3</v>
      </c>
      <c r="E53" s="462">
        <v>75950</v>
      </c>
      <c r="F53" s="462">
        <v>119385</v>
      </c>
    </row>
    <row r="54" spans="1:6">
      <c r="A54" s="454"/>
      <c r="B54" s="455"/>
      <c r="C54" s="464" t="s">
        <v>192</v>
      </c>
      <c r="D54" s="462">
        <v>3</v>
      </c>
      <c r="E54" s="462">
        <v>109700</v>
      </c>
      <c r="F54" s="462">
        <v>191340</v>
      </c>
    </row>
    <row r="55" spans="1:6">
      <c r="A55" s="454"/>
      <c r="B55" s="455"/>
      <c r="C55" s="464" t="s">
        <v>192</v>
      </c>
      <c r="D55" s="462">
        <v>1</v>
      </c>
      <c r="E55" s="462">
        <v>36139</v>
      </c>
      <c r="F55" s="462">
        <v>63470</v>
      </c>
    </row>
    <row r="56" spans="1:6">
      <c r="A56" s="454"/>
      <c r="B56" s="455"/>
      <c r="C56" s="464" t="s">
        <v>193</v>
      </c>
      <c r="D56" s="462">
        <v>1</v>
      </c>
      <c r="E56" s="462">
        <v>43455</v>
      </c>
      <c r="F56" s="462">
        <v>82022</v>
      </c>
    </row>
    <row r="57" spans="1:6">
      <c r="A57" s="454"/>
      <c r="B57" s="455"/>
      <c r="C57" s="464" t="s">
        <v>200</v>
      </c>
      <c r="D57" s="462">
        <v>1</v>
      </c>
      <c r="E57" s="462">
        <v>86500</v>
      </c>
      <c r="F57" s="462">
        <v>106564</v>
      </c>
    </row>
    <row r="58" spans="1:6">
      <c r="A58" s="454"/>
      <c r="B58" s="455"/>
      <c r="C58" s="464" t="s">
        <v>201</v>
      </c>
      <c r="D58" s="462">
        <v>1</v>
      </c>
      <c r="E58" s="462">
        <v>108900</v>
      </c>
      <c r="F58" s="462">
        <v>211332</v>
      </c>
    </row>
    <row r="59" spans="1:6">
      <c r="A59" s="454"/>
      <c r="B59" s="452" t="s">
        <v>22</v>
      </c>
      <c r="C59" s="465" t="s">
        <v>79</v>
      </c>
      <c r="D59" s="436">
        <v>1</v>
      </c>
      <c r="E59" s="436">
        <v>50400</v>
      </c>
      <c r="F59" s="436">
        <v>52044</v>
      </c>
    </row>
    <row r="60" spans="1:6">
      <c r="A60" s="454"/>
      <c r="B60" s="455"/>
      <c r="C60" s="464" t="s">
        <v>195</v>
      </c>
      <c r="D60" s="462">
        <v>1</v>
      </c>
      <c r="E60" s="462">
        <v>50400</v>
      </c>
      <c r="F60" s="462">
        <v>52044</v>
      </c>
    </row>
    <row r="61" spans="1:6">
      <c r="A61" s="323"/>
      <c r="B61" s="353"/>
      <c r="C61" s="447"/>
      <c r="D61" s="248"/>
      <c r="E61" s="248"/>
      <c r="F61" s="364"/>
    </row>
  </sheetData>
  <mergeCells count="5">
    <mergeCell ref="A1:F1"/>
    <mergeCell ref="D3:F3"/>
    <mergeCell ref="A5:B35"/>
    <mergeCell ref="A3:A4"/>
    <mergeCell ref="B3:B4"/>
  </mergeCells>
  <phoneticPr fontId="2"/>
  <printOptions horizontalCentered="1"/>
  <pageMargins left="0.78740157480314965" right="0.78740157480314965" top="0.98425196850393704" bottom="0.98425196850393704" header="0.51181102362204722" footer="0.51181102362204722"/>
  <pageSetup paperSize="9" scale="92"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1:H58"/>
  <sheetViews>
    <sheetView showGridLines="0" view="pageBreakPreview" zoomScale="60" zoomScaleNormal="118" workbookViewId="0">
      <selection activeCell="O50" sqref="O50"/>
    </sheetView>
  </sheetViews>
  <sheetFormatPr defaultRowHeight="13"/>
  <cols>
    <col min="1" max="1" width="6.90625" style="322" customWidth="1"/>
    <col min="2" max="2" width="13" style="352" bestFit="1" customWidth="1"/>
    <col min="3" max="3" width="19.26953125" style="322" customWidth="1"/>
    <col min="4" max="5" width="15" style="28" customWidth="1"/>
    <col min="6" max="6" width="15" style="363" customWidth="1"/>
    <col min="7" max="8" width="15" style="28" customWidth="1"/>
  </cols>
  <sheetData>
    <row r="1" spans="1:8" ht="23.5">
      <c r="A1" s="489" t="s">
        <v>218</v>
      </c>
      <c r="B1" s="489"/>
      <c r="C1" s="489"/>
      <c r="D1" s="489"/>
      <c r="E1" s="489"/>
      <c r="F1" s="489"/>
      <c r="G1" s="489"/>
      <c r="H1" s="489"/>
    </row>
    <row r="2" spans="1:8" ht="15" customHeight="1">
      <c r="A2" s="28" t="s">
        <v>49</v>
      </c>
      <c r="B2" s="351"/>
      <c r="C2" s="318"/>
      <c r="D2" s="339"/>
      <c r="E2" s="339"/>
      <c r="F2" s="359"/>
      <c r="G2" s="339"/>
      <c r="H2" s="339"/>
    </row>
    <row r="3" spans="1:8">
      <c r="A3" s="538" t="s">
        <v>40</v>
      </c>
      <c r="B3" s="538" t="s">
        <v>41</v>
      </c>
      <c r="C3" s="319" t="s">
        <v>47</v>
      </c>
      <c r="D3" s="536" t="s">
        <v>281</v>
      </c>
      <c r="E3" s="541"/>
      <c r="F3" s="541"/>
      <c r="G3" s="541"/>
      <c r="H3" s="537"/>
    </row>
    <row r="4" spans="1:8">
      <c r="A4" s="539"/>
      <c r="B4" s="539"/>
      <c r="C4" s="321" t="s">
        <v>48</v>
      </c>
      <c r="D4" s="320" t="s">
        <v>2</v>
      </c>
      <c r="E4" s="321" t="s">
        <v>82</v>
      </c>
      <c r="F4" s="321" t="s">
        <v>83</v>
      </c>
      <c r="G4" s="321" t="s">
        <v>33</v>
      </c>
      <c r="H4" s="321" t="s">
        <v>84</v>
      </c>
    </row>
    <row r="5" spans="1:8">
      <c r="A5" s="530" t="s">
        <v>1</v>
      </c>
      <c r="B5" s="531"/>
      <c r="C5" s="315" t="s">
        <v>26</v>
      </c>
      <c r="D5" s="341">
        <v>30</v>
      </c>
      <c r="E5" s="342">
        <v>914234</v>
      </c>
      <c r="F5" s="360" t="s">
        <v>322</v>
      </c>
      <c r="G5" s="342">
        <v>158877339</v>
      </c>
      <c r="H5" s="342">
        <v>174</v>
      </c>
    </row>
    <row r="6" spans="1:8">
      <c r="A6" s="532"/>
      <c r="B6" s="533"/>
      <c r="C6" s="316" t="s">
        <v>174</v>
      </c>
      <c r="D6" s="343">
        <v>2</v>
      </c>
      <c r="E6" s="344">
        <v>38</v>
      </c>
      <c r="F6" s="361" t="s">
        <v>322</v>
      </c>
      <c r="G6" s="467" t="s">
        <v>342</v>
      </c>
      <c r="H6" s="467" t="s">
        <v>342</v>
      </c>
    </row>
    <row r="7" spans="1:8">
      <c r="A7" s="532"/>
      <c r="B7" s="533"/>
      <c r="C7" s="316" t="s">
        <v>175</v>
      </c>
      <c r="D7" s="343"/>
      <c r="E7" s="344"/>
      <c r="F7" s="361" t="s">
        <v>322</v>
      </c>
      <c r="G7" s="344"/>
      <c r="H7" s="344"/>
    </row>
    <row r="8" spans="1:8">
      <c r="A8" s="532"/>
      <c r="B8" s="533"/>
      <c r="C8" s="316" t="s">
        <v>176</v>
      </c>
      <c r="D8" s="343">
        <v>5</v>
      </c>
      <c r="E8" s="344">
        <v>2302</v>
      </c>
      <c r="F8" s="361" t="s">
        <v>322</v>
      </c>
      <c r="G8" s="344">
        <v>5598091</v>
      </c>
      <c r="H8" s="344">
        <v>2432</v>
      </c>
    </row>
    <row r="9" spans="1:8">
      <c r="A9" s="532"/>
      <c r="B9" s="533"/>
      <c r="C9" s="316" t="s">
        <v>177</v>
      </c>
      <c r="D9" s="343"/>
      <c r="E9" s="344"/>
      <c r="F9" s="361" t="s">
        <v>322</v>
      </c>
      <c r="G9" s="344"/>
      <c r="H9" s="344"/>
    </row>
    <row r="10" spans="1:8">
      <c r="A10" s="532"/>
      <c r="B10" s="533"/>
      <c r="C10" s="316" t="s">
        <v>178</v>
      </c>
      <c r="D10" s="343"/>
      <c r="E10" s="344"/>
      <c r="F10" s="361" t="s">
        <v>322</v>
      </c>
      <c r="G10" s="344"/>
      <c r="H10" s="344"/>
    </row>
    <row r="11" spans="1:8">
      <c r="A11" s="532"/>
      <c r="B11" s="533"/>
      <c r="C11" s="316" t="s">
        <v>179</v>
      </c>
      <c r="D11" s="343"/>
      <c r="E11" s="344"/>
      <c r="F11" s="361" t="s">
        <v>322</v>
      </c>
      <c r="G11" s="344"/>
      <c r="H11" s="344"/>
    </row>
    <row r="12" spans="1:8">
      <c r="A12" s="532"/>
      <c r="B12" s="533"/>
      <c r="C12" s="316" t="s">
        <v>180</v>
      </c>
      <c r="D12" s="343"/>
      <c r="E12" s="344"/>
      <c r="F12" s="361" t="s">
        <v>322</v>
      </c>
      <c r="G12" s="344"/>
      <c r="H12" s="344"/>
    </row>
    <row r="13" spans="1:8">
      <c r="A13" s="532"/>
      <c r="B13" s="533"/>
      <c r="C13" s="316" t="s">
        <v>181</v>
      </c>
      <c r="D13" s="343"/>
      <c r="E13" s="344"/>
      <c r="F13" s="361" t="s">
        <v>322</v>
      </c>
      <c r="G13" s="344"/>
      <c r="H13" s="344"/>
    </row>
    <row r="14" spans="1:8">
      <c r="A14" s="532"/>
      <c r="B14" s="533"/>
      <c r="C14" s="316" t="s">
        <v>182</v>
      </c>
      <c r="D14" s="343"/>
      <c r="E14" s="344"/>
      <c r="F14" s="361" t="s">
        <v>322</v>
      </c>
      <c r="G14" s="344"/>
      <c r="H14" s="344"/>
    </row>
    <row r="15" spans="1:8">
      <c r="A15" s="532"/>
      <c r="B15" s="533"/>
      <c r="C15" s="316" t="s">
        <v>183</v>
      </c>
      <c r="D15" s="343"/>
      <c r="E15" s="344"/>
      <c r="F15" s="361" t="s">
        <v>322</v>
      </c>
      <c r="G15" s="344"/>
      <c r="H15" s="344"/>
    </row>
    <row r="16" spans="1:8">
      <c r="A16" s="532"/>
      <c r="B16" s="533"/>
      <c r="C16" s="316" t="s">
        <v>184</v>
      </c>
      <c r="D16" s="343"/>
      <c r="E16" s="344"/>
      <c r="F16" s="361" t="s">
        <v>322</v>
      </c>
      <c r="G16" s="344"/>
      <c r="H16" s="344"/>
    </row>
    <row r="17" spans="1:8">
      <c r="A17" s="532"/>
      <c r="B17" s="533"/>
      <c r="C17" s="316" t="s">
        <v>185</v>
      </c>
      <c r="D17" s="343"/>
      <c r="E17" s="344"/>
      <c r="F17" s="361" t="s">
        <v>322</v>
      </c>
      <c r="G17" s="344"/>
      <c r="H17" s="344"/>
    </row>
    <row r="18" spans="1:8">
      <c r="A18" s="532"/>
      <c r="B18" s="533"/>
      <c r="C18" s="316" t="s">
        <v>186</v>
      </c>
      <c r="D18" s="343">
        <v>1</v>
      </c>
      <c r="E18" s="344">
        <v>9943</v>
      </c>
      <c r="F18" s="361" t="s">
        <v>322</v>
      </c>
      <c r="G18" s="467" t="s">
        <v>342</v>
      </c>
      <c r="H18" s="361" t="s">
        <v>342</v>
      </c>
    </row>
    <row r="19" spans="1:8">
      <c r="A19" s="532"/>
      <c r="B19" s="533"/>
      <c r="C19" s="316" t="s">
        <v>187</v>
      </c>
      <c r="D19" s="343">
        <v>2</v>
      </c>
      <c r="E19" s="344">
        <v>24223</v>
      </c>
      <c r="F19" s="361" t="s">
        <v>322</v>
      </c>
      <c r="G19" s="467" t="s">
        <v>342</v>
      </c>
      <c r="H19" s="467" t="s">
        <v>342</v>
      </c>
    </row>
    <row r="20" spans="1:8">
      <c r="A20" s="532"/>
      <c r="B20" s="533"/>
      <c r="C20" s="316" t="s">
        <v>188</v>
      </c>
      <c r="D20" s="343"/>
      <c r="E20" s="344"/>
      <c r="F20" s="361" t="s">
        <v>322</v>
      </c>
      <c r="G20" s="344"/>
      <c r="H20" s="344"/>
    </row>
    <row r="21" spans="1:8">
      <c r="A21" s="532"/>
      <c r="B21" s="533"/>
      <c r="C21" s="316" t="s">
        <v>189</v>
      </c>
      <c r="D21" s="343">
        <v>4</v>
      </c>
      <c r="E21" s="344">
        <v>92960</v>
      </c>
      <c r="F21" s="361" t="s">
        <v>322</v>
      </c>
      <c r="G21" s="344">
        <v>22481181</v>
      </c>
      <c r="H21" s="344">
        <v>242</v>
      </c>
    </row>
    <row r="22" spans="1:8">
      <c r="A22" s="532"/>
      <c r="B22" s="533"/>
      <c r="C22" s="316" t="s">
        <v>190</v>
      </c>
      <c r="D22" s="343">
        <v>3</v>
      </c>
      <c r="E22" s="344">
        <v>75715</v>
      </c>
      <c r="F22" s="361" t="s">
        <v>322</v>
      </c>
      <c r="G22" s="344">
        <v>13239583</v>
      </c>
      <c r="H22" s="344">
        <v>175</v>
      </c>
    </row>
    <row r="23" spans="1:8">
      <c r="A23" s="532"/>
      <c r="B23" s="533"/>
      <c r="C23" s="316" t="s">
        <v>191</v>
      </c>
      <c r="D23" s="343"/>
      <c r="E23" s="344"/>
      <c r="F23" s="361" t="s">
        <v>322</v>
      </c>
      <c r="G23" s="344"/>
      <c r="H23" s="344"/>
    </row>
    <row r="24" spans="1:8">
      <c r="A24" s="532"/>
      <c r="B24" s="533"/>
      <c r="C24" s="316" t="s">
        <v>192</v>
      </c>
      <c r="D24" s="343">
        <v>6</v>
      </c>
      <c r="E24" s="344">
        <v>217066</v>
      </c>
      <c r="F24" s="361" t="s">
        <v>322</v>
      </c>
      <c r="G24" s="344">
        <v>30006390</v>
      </c>
      <c r="H24" s="344">
        <v>138</v>
      </c>
    </row>
    <row r="25" spans="1:8">
      <c r="A25" s="532"/>
      <c r="B25" s="533"/>
      <c r="C25" s="316" t="s">
        <v>193</v>
      </c>
      <c r="D25" s="343">
        <v>1</v>
      </c>
      <c r="E25" s="344">
        <v>43455</v>
      </c>
      <c r="F25" s="361" t="s">
        <v>322</v>
      </c>
      <c r="G25" s="467" t="s">
        <v>342</v>
      </c>
      <c r="H25" s="467" t="s">
        <v>342</v>
      </c>
    </row>
    <row r="26" spans="1:8">
      <c r="A26" s="532"/>
      <c r="B26" s="533"/>
      <c r="C26" s="316" t="s">
        <v>194</v>
      </c>
      <c r="D26" s="343">
        <v>1</v>
      </c>
      <c r="E26" s="344">
        <v>49561</v>
      </c>
      <c r="F26" s="361" t="s">
        <v>322</v>
      </c>
      <c r="G26" s="467" t="s">
        <v>342</v>
      </c>
      <c r="H26" s="467" t="s">
        <v>342</v>
      </c>
    </row>
    <row r="27" spans="1:8">
      <c r="A27" s="532"/>
      <c r="B27" s="533"/>
      <c r="C27" s="316" t="s">
        <v>195</v>
      </c>
      <c r="D27" s="343"/>
      <c r="E27" s="344"/>
      <c r="F27" s="361" t="s">
        <v>322</v>
      </c>
      <c r="G27" s="344"/>
      <c r="H27" s="344"/>
    </row>
    <row r="28" spans="1:8">
      <c r="A28" s="532"/>
      <c r="B28" s="533"/>
      <c r="C28" s="316" t="s">
        <v>196</v>
      </c>
      <c r="D28" s="343"/>
      <c r="E28" s="344"/>
      <c r="F28" s="361" t="s">
        <v>322</v>
      </c>
      <c r="G28" s="344"/>
      <c r="H28" s="344"/>
    </row>
    <row r="29" spans="1:8">
      <c r="A29" s="532"/>
      <c r="B29" s="533"/>
      <c r="C29" s="316" t="s">
        <v>197</v>
      </c>
      <c r="D29" s="343">
        <v>1</v>
      </c>
      <c r="E29" s="344">
        <v>60177</v>
      </c>
      <c r="F29" s="361" t="s">
        <v>322</v>
      </c>
      <c r="G29" s="467" t="s">
        <v>342</v>
      </c>
      <c r="H29" s="467" t="s">
        <v>342</v>
      </c>
    </row>
    <row r="30" spans="1:8">
      <c r="A30" s="532"/>
      <c r="B30" s="533"/>
      <c r="C30" s="316" t="s">
        <v>198</v>
      </c>
      <c r="D30" s="343"/>
      <c r="E30" s="344"/>
      <c r="F30" s="361" t="s">
        <v>322</v>
      </c>
      <c r="G30" s="344"/>
      <c r="H30" s="344"/>
    </row>
    <row r="31" spans="1:8">
      <c r="A31" s="532"/>
      <c r="B31" s="533"/>
      <c r="C31" s="316" t="s">
        <v>199</v>
      </c>
      <c r="D31" s="343"/>
      <c r="E31" s="344"/>
      <c r="F31" s="361" t="s">
        <v>322</v>
      </c>
      <c r="G31" s="344"/>
      <c r="H31" s="344"/>
    </row>
    <row r="32" spans="1:8">
      <c r="A32" s="532"/>
      <c r="B32" s="533"/>
      <c r="C32" s="316" t="s">
        <v>200</v>
      </c>
      <c r="D32" s="343">
        <v>4</v>
      </c>
      <c r="E32" s="344">
        <v>338794</v>
      </c>
      <c r="F32" s="361" t="s">
        <v>322</v>
      </c>
      <c r="G32" s="344">
        <v>46270065</v>
      </c>
      <c r="H32" s="344">
        <v>137</v>
      </c>
    </row>
    <row r="33" spans="1:8">
      <c r="A33" s="532"/>
      <c r="B33" s="533"/>
      <c r="C33" s="316" t="s">
        <v>201</v>
      </c>
      <c r="D33" s="343"/>
      <c r="E33" s="344"/>
      <c r="F33" s="361" t="s">
        <v>322</v>
      </c>
      <c r="G33" s="344"/>
      <c r="H33" s="344"/>
    </row>
    <row r="34" spans="1:8">
      <c r="A34" s="532"/>
      <c r="B34" s="533"/>
      <c r="C34" s="316" t="s">
        <v>202</v>
      </c>
      <c r="D34" s="343"/>
      <c r="E34" s="344"/>
      <c r="F34" s="361" t="s">
        <v>322</v>
      </c>
      <c r="G34" s="344"/>
      <c r="H34" s="344"/>
    </row>
    <row r="35" spans="1:8">
      <c r="A35" s="534"/>
      <c r="B35" s="535"/>
      <c r="C35" s="317" t="s">
        <v>203</v>
      </c>
      <c r="D35" s="345"/>
      <c r="E35" s="346"/>
      <c r="F35" s="362" t="s">
        <v>322</v>
      </c>
      <c r="G35" s="346"/>
      <c r="H35" s="346"/>
    </row>
    <row r="36" spans="1:8">
      <c r="A36" s="451" t="s">
        <v>17</v>
      </c>
      <c r="B36" s="452" t="s">
        <v>18</v>
      </c>
      <c r="C36" s="453" t="s">
        <v>79</v>
      </c>
      <c r="D36" s="422">
        <v>3</v>
      </c>
      <c r="E36" s="422">
        <v>1493</v>
      </c>
      <c r="F36" s="422">
        <v>3714</v>
      </c>
      <c r="G36" s="467" t="s">
        <v>342</v>
      </c>
      <c r="H36" s="467" t="s">
        <v>342</v>
      </c>
    </row>
    <row r="37" spans="1:8">
      <c r="A37" s="454"/>
      <c r="B37" s="455"/>
      <c r="C37" s="461" t="s">
        <v>176</v>
      </c>
      <c r="D37" s="462">
        <v>2</v>
      </c>
      <c r="E37" s="462">
        <v>998</v>
      </c>
      <c r="F37" s="462">
        <v>3430</v>
      </c>
      <c r="G37" s="467" t="s">
        <v>342</v>
      </c>
      <c r="H37" s="467" t="s">
        <v>342</v>
      </c>
    </row>
    <row r="38" spans="1:8">
      <c r="A38" s="454"/>
      <c r="B38" s="455"/>
      <c r="C38" s="461" t="s">
        <v>176</v>
      </c>
      <c r="D38" s="462">
        <v>1</v>
      </c>
      <c r="E38" s="462">
        <v>495</v>
      </c>
      <c r="F38" s="462">
        <v>284</v>
      </c>
      <c r="G38" s="468" t="s">
        <v>342</v>
      </c>
      <c r="H38" s="468" t="s">
        <v>342</v>
      </c>
    </row>
    <row r="39" spans="1:8">
      <c r="A39" s="454"/>
      <c r="B39" s="452" t="s">
        <v>21</v>
      </c>
      <c r="C39" s="460" t="s">
        <v>79</v>
      </c>
      <c r="D39" s="436">
        <v>1</v>
      </c>
      <c r="E39" s="436">
        <v>310</v>
      </c>
      <c r="F39" s="436" t="s">
        <v>322</v>
      </c>
      <c r="G39" s="469" t="s">
        <v>342</v>
      </c>
      <c r="H39" s="469" t="s">
        <v>342</v>
      </c>
    </row>
    <row r="40" spans="1:8">
      <c r="A40" s="454"/>
      <c r="B40" s="455"/>
      <c r="C40" s="461" t="s">
        <v>176</v>
      </c>
      <c r="D40" s="462">
        <v>1</v>
      </c>
      <c r="E40" s="462">
        <v>310</v>
      </c>
      <c r="F40" s="462" t="s">
        <v>322</v>
      </c>
      <c r="G40" s="467" t="s">
        <v>342</v>
      </c>
      <c r="H40" s="467" t="s">
        <v>342</v>
      </c>
    </row>
    <row r="41" spans="1:8">
      <c r="A41" s="454"/>
      <c r="B41" s="452" t="s">
        <v>24</v>
      </c>
      <c r="C41" s="460" t="s">
        <v>79</v>
      </c>
      <c r="D41" s="436">
        <v>3</v>
      </c>
      <c r="E41" s="436">
        <v>537</v>
      </c>
      <c r="F41" s="436" t="s">
        <v>322</v>
      </c>
      <c r="G41" s="436">
        <v>1634800</v>
      </c>
      <c r="H41" s="436">
        <v>3044</v>
      </c>
    </row>
    <row r="42" spans="1:8">
      <c r="A42" s="454"/>
      <c r="B42" s="455"/>
      <c r="C42" s="461" t="s">
        <v>174</v>
      </c>
      <c r="D42" s="462">
        <v>2</v>
      </c>
      <c r="E42" s="462">
        <v>38</v>
      </c>
      <c r="F42" s="462" t="s">
        <v>322</v>
      </c>
      <c r="G42" s="467" t="s">
        <v>342</v>
      </c>
      <c r="H42" s="467" t="s">
        <v>342</v>
      </c>
    </row>
    <row r="43" spans="1:8">
      <c r="A43" s="454"/>
      <c r="B43" s="455"/>
      <c r="C43" s="461" t="s">
        <v>176</v>
      </c>
      <c r="D43" s="462">
        <v>1</v>
      </c>
      <c r="E43" s="462">
        <v>499</v>
      </c>
      <c r="F43" s="462" t="s">
        <v>322</v>
      </c>
      <c r="G43" s="467" t="s">
        <v>342</v>
      </c>
      <c r="H43" s="467" t="s">
        <v>342</v>
      </c>
    </row>
    <row r="44" spans="1:8">
      <c r="A44" s="451" t="s">
        <v>25</v>
      </c>
      <c r="B44" s="452" t="s">
        <v>18</v>
      </c>
      <c r="C44" s="453" t="s">
        <v>79</v>
      </c>
      <c r="D44" s="422">
        <v>16</v>
      </c>
      <c r="E44" s="422">
        <v>587952</v>
      </c>
      <c r="F44" s="422">
        <v>917394</v>
      </c>
      <c r="G44" s="422">
        <v>91588853</v>
      </c>
      <c r="H44" s="422">
        <v>156</v>
      </c>
    </row>
    <row r="45" spans="1:8">
      <c r="A45" s="454"/>
      <c r="B45" s="455"/>
      <c r="C45" s="461" t="s">
        <v>186</v>
      </c>
      <c r="D45" s="462">
        <v>1</v>
      </c>
      <c r="E45" s="462">
        <v>9943</v>
      </c>
      <c r="F45" s="462">
        <v>13552</v>
      </c>
      <c r="G45" s="467" t="s">
        <v>342</v>
      </c>
      <c r="H45" s="467" t="s">
        <v>342</v>
      </c>
    </row>
    <row r="46" spans="1:8">
      <c r="A46" s="454"/>
      <c r="B46" s="455"/>
      <c r="C46" s="461" t="s">
        <v>189</v>
      </c>
      <c r="D46" s="462">
        <v>3</v>
      </c>
      <c r="E46" s="462">
        <v>69489</v>
      </c>
      <c r="F46" s="462">
        <v>114355</v>
      </c>
      <c r="G46" s="467" t="s">
        <v>342</v>
      </c>
      <c r="H46" s="467" t="s">
        <v>342</v>
      </c>
    </row>
    <row r="47" spans="1:8">
      <c r="A47" s="454"/>
      <c r="B47" s="455"/>
      <c r="C47" s="461" t="s">
        <v>190</v>
      </c>
      <c r="D47" s="462">
        <v>3</v>
      </c>
      <c r="E47" s="462">
        <v>75715</v>
      </c>
      <c r="F47" s="462">
        <v>120409</v>
      </c>
      <c r="G47" s="462">
        <v>13239583</v>
      </c>
      <c r="H47" s="462">
        <v>175</v>
      </c>
    </row>
    <row r="48" spans="1:8">
      <c r="A48" s="454"/>
      <c r="B48" s="455"/>
      <c r="C48" s="461" t="s">
        <v>192</v>
      </c>
      <c r="D48" s="462">
        <v>6</v>
      </c>
      <c r="E48" s="462">
        <v>217066</v>
      </c>
      <c r="F48" s="462">
        <v>385749</v>
      </c>
      <c r="G48" s="462">
        <v>30006390</v>
      </c>
      <c r="H48" s="462">
        <v>138</v>
      </c>
    </row>
    <row r="49" spans="1:8">
      <c r="A49" s="454"/>
      <c r="B49" s="455"/>
      <c r="C49" s="461" t="s">
        <v>193</v>
      </c>
      <c r="D49" s="462">
        <v>1</v>
      </c>
      <c r="E49" s="462">
        <v>43455</v>
      </c>
      <c r="F49" s="462">
        <v>81986</v>
      </c>
      <c r="G49" s="467" t="s">
        <v>342</v>
      </c>
      <c r="H49" s="467" t="s">
        <v>342</v>
      </c>
    </row>
    <row r="50" spans="1:8">
      <c r="A50" s="454"/>
      <c r="B50" s="455"/>
      <c r="C50" s="461" t="s">
        <v>200</v>
      </c>
      <c r="D50" s="462">
        <v>1</v>
      </c>
      <c r="E50" s="462">
        <v>77650</v>
      </c>
      <c r="F50" s="462">
        <v>18652</v>
      </c>
      <c r="G50" s="467" t="s">
        <v>342</v>
      </c>
      <c r="H50" s="467" t="s">
        <v>342</v>
      </c>
    </row>
    <row r="51" spans="1:8">
      <c r="A51" s="454"/>
      <c r="B51" s="455"/>
      <c r="C51" s="461" t="s">
        <v>200</v>
      </c>
      <c r="D51" s="462">
        <v>1</v>
      </c>
      <c r="E51" s="462">
        <v>94634</v>
      </c>
      <c r="F51" s="462">
        <v>182691</v>
      </c>
      <c r="G51" s="467" t="s">
        <v>342</v>
      </c>
      <c r="H51" s="467" t="s">
        <v>342</v>
      </c>
    </row>
    <row r="52" spans="1:8">
      <c r="A52" s="454"/>
      <c r="B52" s="452" t="s">
        <v>22</v>
      </c>
      <c r="C52" s="460" t="s">
        <v>79</v>
      </c>
      <c r="D52" s="436">
        <v>7</v>
      </c>
      <c r="E52" s="436">
        <v>323942</v>
      </c>
      <c r="F52" s="436">
        <v>565210</v>
      </c>
      <c r="G52" s="436">
        <v>61305595</v>
      </c>
      <c r="H52" s="436">
        <v>189</v>
      </c>
    </row>
    <row r="53" spans="1:8">
      <c r="A53" s="454"/>
      <c r="B53" s="455"/>
      <c r="C53" s="461" t="s">
        <v>187</v>
      </c>
      <c r="D53" s="462">
        <v>2</v>
      </c>
      <c r="E53" s="462">
        <v>24223</v>
      </c>
      <c r="F53" s="462">
        <v>40697</v>
      </c>
      <c r="G53" s="467" t="s">
        <v>342</v>
      </c>
      <c r="H53" s="467" t="s">
        <v>342</v>
      </c>
    </row>
    <row r="54" spans="1:8">
      <c r="A54" s="454"/>
      <c r="B54" s="455"/>
      <c r="C54" s="461" t="s">
        <v>189</v>
      </c>
      <c r="D54" s="462">
        <v>1</v>
      </c>
      <c r="E54" s="462">
        <v>23471</v>
      </c>
      <c r="F54" s="462">
        <v>35762</v>
      </c>
      <c r="G54" s="467" t="s">
        <v>342</v>
      </c>
      <c r="H54" s="467" t="s">
        <v>342</v>
      </c>
    </row>
    <row r="55" spans="1:8">
      <c r="A55" s="454"/>
      <c r="B55" s="455"/>
      <c r="C55" s="461" t="s">
        <v>194</v>
      </c>
      <c r="D55" s="462">
        <v>1</v>
      </c>
      <c r="E55" s="462">
        <v>49561</v>
      </c>
      <c r="F55" s="462">
        <v>56360</v>
      </c>
      <c r="G55" s="467" t="s">
        <v>342</v>
      </c>
      <c r="H55" s="467" t="s">
        <v>342</v>
      </c>
    </row>
    <row r="56" spans="1:8">
      <c r="A56" s="454"/>
      <c r="B56" s="455"/>
      <c r="C56" s="461" t="s">
        <v>197</v>
      </c>
      <c r="D56" s="462">
        <v>1</v>
      </c>
      <c r="E56" s="462">
        <v>60177</v>
      </c>
      <c r="F56" s="462">
        <v>115000</v>
      </c>
      <c r="G56" s="467" t="s">
        <v>342</v>
      </c>
      <c r="H56" s="467" t="s">
        <v>342</v>
      </c>
    </row>
    <row r="57" spans="1:8">
      <c r="A57" s="454"/>
      <c r="B57" s="455"/>
      <c r="C57" s="461" t="s">
        <v>200</v>
      </c>
      <c r="D57" s="462">
        <v>2</v>
      </c>
      <c r="E57" s="462">
        <v>166510</v>
      </c>
      <c r="F57" s="462">
        <v>317391</v>
      </c>
      <c r="G57" s="462">
        <v>21256500</v>
      </c>
      <c r="H57" s="462">
        <v>128</v>
      </c>
    </row>
    <row r="58" spans="1:8">
      <c r="A58" s="323"/>
      <c r="B58" s="353"/>
      <c r="C58" s="323"/>
      <c r="D58" s="248"/>
      <c r="E58" s="248"/>
      <c r="F58" s="364"/>
      <c r="G58" s="248"/>
      <c r="H58" s="248"/>
    </row>
  </sheetData>
  <mergeCells count="5">
    <mergeCell ref="A1:H1"/>
    <mergeCell ref="D3:H3"/>
    <mergeCell ref="A5:B35"/>
    <mergeCell ref="A3:A4"/>
    <mergeCell ref="B3:B4"/>
  </mergeCells>
  <phoneticPr fontId="2"/>
  <pageMargins left="0.78740157480314965" right="0.78740157480314965" top="0.98425196850393704" bottom="0.98425196850393704" header="0.51181102362204722" footer="0.51181102362204722"/>
  <pageSetup paperSize="9" scale="75"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dimension ref="A1:G68"/>
  <sheetViews>
    <sheetView showGridLines="0" view="pageBreakPreview" zoomScale="60" zoomScaleNormal="85" workbookViewId="0"/>
  </sheetViews>
  <sheetFormatPr defaultRowHeight="13"/>
  <cols>
    <col min="1" max="1" width="6.7265625" customWidth="1"/>
    <col min="2" max="2" width="9" customWidth="1"/>
    <col min="3" max="3" width="11.90625" bestFit="1" customWidth="1"/>
    <col min="4" max="4" width="9.453125" bestFit="1" customWidth="1"/>
  </cols>
  <sheetData>
    <row r="1" spans="1:7" ht="19">
      <c r="A1" s="368" t="s">
        <v>226</v>
      </c>
      <c r="B1" s="368"/>
      <c r="C1" s="368"/>
      <c r="D1" s="368"/>
      <c r="E1" s="368"/>
      <c r="F1" s="368"/>
      <c r="G1" s="368"/>
    </row>
    <row r="2" spans="1:7">
      <c r="A2" t="s">
        <v>54</v>
      </c>
    </row>
    <row r="3" spans="1:7">
      <c r="A3" s="542" t="s">
        <v>40</v>
      </c>
      <c r="B3" s="542" t="s">
        <v>41</v>
      </c>
      <c r="C3" s="542" t="s">
        <v>219</v>
      </c>
      <c r="D3" s="524" t="s">
        <v>281</v>
      </c>
      <c r="E3" s="524"/>
      <c r="F3" s="524"/>
      <c r="G3" s="524"/>
    </row>
    <row r="4" spans="1:7" ht="26">
      <c r="A4" s="542"/>
      <c r="B4" s="542"/>
      <c r="C4" s="542"/>
      <c r="D4" s="22" t="s">
        <v>2</v>
      </c>
      <c r="E4" s="22" t="s">
        <v>29</v>
      </c>
      <c r="F4" s="22" t="s">
        <v>52</v>
      </c>
      <c r="G4" s="22" t="s">
        <v>53</v>
      </c>
    </row>
    <row r="5" spans="1:7" ht="12.75" customHeight="1">
      <c r="A5" s="545" t="s">
        <v>1</v>
      </c>
      <c r="B5" s="545"/>
      <c r="C5" s="542" t="s">
        <v>26</v>
      </c>
      <c r="D5" s="338"/>
      <c r="E5" s="338"/>
      <c r="F5" s="338"/>
      <c r="G5" s="338"/>
    </row>
    <row r="6" spans="1:7" ht="12.75" customHeight="1">
      <c r="A6" s="545"/>
      <c r="B6" s="545"/>
      <c r="C6" s="542"/>
      <c r="D6" s="326"/>
      <c r="E6" s="326"/>
      <c r="F6" s="326"/>
      <c r="G6" s="326"/>
    </row>
    <row r="7" spans="1:7" ht="12.75" customHeight="1">
      <c r="A7" s="545"/>
      <c r="B7" s="545"/>
      <c r="C7" s="542" t="s">
        <v>43</v>
      </c>
      <c r="D7" s="326"/>
      <c r="E7" s="326"/>
      <c r="F7" s="326"/>
      <c r="G7" s="326"/>
    </row>
    <row r="8" spans="1:7" ht="12.75" customHeight="1">
      <c r="A8" s="545"/>
      <c r="B8" s="545"/>
      <c r="C8" s="542"/>
      <c r="D8" s="326"/>
      <c r="E8" s="326"/>
      <c r="F8" s="326"/>
      <c r="G8" s="326"/>
    </row>
    <row r="9" spans="1:7" ht="12.75" customHeight="1">
      <c r="A9" s="545"/>
      <c r="B9" s="545"/>
      <c r="C9" s="542" t="s">
        <v>44</v>
      </c>
      <c r="D9" s="326"/>
      <c r="E9" s="326"/>
      <c r="F9" s="326"/>
      <c r="G9" s="326"/>
    </row>
    <row r="10" spans="1:7" ht="12.75" customHeight="1">
      <c r="A10" s="545"/>
      <c r="B10" s="545"/>
      <c r="C10" s="542"/>
      <c r="D10" s="326"/>
      <c r="E10" s="326"/>
      <c r="F10" s="326"/>
      <c r="G10" s="326"/>
    </row>
    <row r="11" spans="1:7" ht="12.75" customHeight="1">
      <c r="A11" s="545"/>
      <c r="B11" s="545"/>
      <c r="C11" s="542" t="s">
        <v>50</v>
      </c>
      <c r="D11" s="326"/>
      <c r="E11" s="326"/>
      <c r="F11" s="326"/>
      <c r="G11" s="326"/>
    </row>
    <row r="12" spans="1:7" ht="12.75" customHeight="1">
      <c r="A12" s="545"/>
      <c r="B12" s="545"/>
      <c r="C12" s="542"/>
      <c r="D12" s="326"/>
      <c r="E12" s="326"/>
      <c r="F12" s="326"/>
      <c r="G12" s="326"/>
    </row>
    <row r="13" spans="1:7" ht="12.75" customHeight="1">
      <c r="A13" s="545"/>
      <c r="B13" s="545"/>
      <c r="C13" s="542" t="s">
        <v>51</v>
      </c>
      <c r="D13" s="326"/>
      <c r="E13" s="326"/>
      <c r="F13" s="326"/>
      <c r="G13" s="326"/>
    </row>
    <row r="14" spans="1:7" ht="12.75" customHeight="1">
      <c r="A14" s="545"/>
      <c r="B14" s="545"/>
      <c r="C14" s="542"/>
      <c r="D14" s="328"/>
      <c r="E14" s="328"/>
      <c r="F14" s="328"/>
      <c r="G14" s="328"/>
    </row>
    <row r="15" spans="1:7" ht="12.75" customHeight="1">
      <c r="A15" s="544" t="s">
        <v>7</v>
      </c>
      <c r="B15" s="542" t="s">
        <v>9</v>
      </c>
      <c r="C15" s="543" t="s">
        <v>26</v>
      </c>
      <c r="D15" s="326"/>
      <c r="E15" s="326"/>
      <c r="F15" s="326"/>
      <c r="G15" s="326"/>
    </row>
    <row r="16" spans="1:7" ht="12.75" customHeight="1">
      <c r="A16" s="544"/>
      <c r="B16" s="542"/>
      <c r="C16" s="542"/>
      <c r="D16" s="326"/>
      <c r="E16" s="326"/>
      <c r="F16" s="326"/>
      <c r="G16" s="326"/>
    </row>
    <row r="17" spans="1:7" ht="12.75" customHeight="1">
      <c r="A17" s="544"/>
      <c r="B17" s="542"/>
      <c r="C17" s="542" t="s">
        <v>43</v>
      </c>
      <c r="D17" s="326"/>
      <c r="E17" s="326"/>
      <c r="F17" s="326"/>
      <c r="G17" s="326"/>
    </row>
    <row r="18" spans="1:7" ht="12.75" customHeight="1">
      <c r="A18" s="544"/>
      <c r="B18" s="542"/>
      <c r="C18" s="542"/>
      <c r="D18" s="326"/>
      <c r="E18" s="326"/>
      <c r="F18" s="326"/>
      <c r="G18" s="326"/>
    </row>
    <row r="19" spans="1:7" ht="12.75" customHeight="1">
      <c r="A19" s="544"/>
      <c r="B19" s="542"/>
      <c r="C19" s="542" t="s">
        <v>44</v>
      </c>
      <c r="D19" s="326"/>
      <c r="E19" s="326"/>
      <c r="F19" s="326"/>
      <c r="G19" s="326"/>
    </row>
    <row r="20" spans="1:7" ht="12.75" customHeight="1">
      <c r="A20" s="544"/>
      <c r="B20" s="542"/>
      <c r="C20" s="542"/>
      <c r="D20" s="326"/>
      <c r="E20" s="326"/>
      <c r="F20" s="326"/>
      <c r="G20" s="326"/>
    </row>
    <row r="21" spans="1:7" ht="12.75" customHeight="1">
      <c r="A21" s="544"/>
      <c r="B21" s="542"/>
      <c r="C21" s="542" t="s">
        <v>50</v>
      </c>
      <c r="D21" s="326"/>
      <c r="E21" s="326"/>
      <c r="F21" s="326"/>
      <c r="G21" s="326"/>
    </row>
    <row r="22" spans="1:7" ht="12.75" customHeight="1">
      <c r="A22" s="544"/>
      <c r="B22" s="542"/>
      <c r="C22" s="542"/>
      <c r="D22" s="326"/>
      <c r="E22" s="326"/>
      <c r="F22" s="326"/>
      <c r="G22" s="326"/>
    </row>
    <row r="23" spans="1:7" ht="12.75" customHeight="1">
      <c r="A23" s="544"/>
      <c r="B23" s="542"/>
      <c r="C23" s="542" t="s">
        <v>51</v>
      </c>
      <c r="D23" s="326"/>
      <c r="E23" s="326"/>
      <c r="F23" s="326"/>
      <c r="G23" s="326"/>
    </row>
    <row r="24" spans="1:7" ht="12.75" customHeight="1">
      <c r="A24" s="544"/>
      <c r="B24" s="542"/>
      <c r="C24" s="542"/>
      <c r="D24" s="328"/>
      <c r="E24" s="328"/>
      <c r="F24" s="328"/>
      <c r="G24" s="328"/>
    </row>
    <row r="25" spans="1:7" ht="12.75" customHeight="1">
      <c r="A25" s="544"/>
      <c r="B25" s="542" t="s">
        <v>11</v>
      </c>
      <c r="C25" s="543" t="s">
        <v>26</v>
      </c>
      <c r="D25" s="326"/>
      <c r="E25" s="326"/>
      <c r="F25" s="326"/>
      <c r="G25" s="326"/>
    </row>
    <row r="26" spans="1:7" ht="12.75" customHeight="1">
      <c r="A26" s="544"/>
      <c r="B26" s="542"/>
      <c r="C26" s="542"/>
      <c r="D26" s="326"/>
      <c r="E26" s="326"/>
      <c r="F26" s="326"/>
      <c r="G26" s="326"/>
    </row>
    <row r="27" spans="1:7" ht="12.75" customHeight="1">
      <c r="A27" s="544"/>
      <c r="B27" s="542"/>
      <c r="C27" s="542" t="s">
        <v>43</v>
      </c>
      <c r="D27" s="326"/>
      <c r="E27" s="326"/>
      <c r="F27" s="326"/>
      <c r="G27" s="326"/>
    </row>
    <row r="28" spans="1:7" ht="12.75" customHeight="1">
      <c r="A28" s="544"/>
      <c r="B28" s="542"/>
      <c r="C28" s="542"/>
      <c r="D28" s="326"/>
      <c r="E28" s="326"/>
      <c r="F28" s="326"/>
      <c r="G28" s="326"/>
    </row>
    <row r="29" spans="1:7" ht="12.75" customHeight="1">
      <c r="A29" s="544"/>
      <c r="B29" s="542"/>
      <c r="C29" s="542" t="s">
        <v>44</v>
      </c>
      <c r="D29" s="326"/>
      <c r="E29" s="326"/>
      <c r="F29" s="326"/>
      <c r="G29" s="326"/>
    </row>
    <row r="30" spans="1:7" ht="12.75" customHeight="1">
      <c r="A30" s="544"/>
      <c r="B30" s="542"/>
      <c r="C30" s="542"/>
      <c r="D30" s="326"/>
      <c r="E30" s="326"/>
      <c r="F30" s="326"/>
      <c r="G30" s="326"/>
    </row>
    <row r="31" spans="1:7" ht="12.75" customHeight="1">
      <c r="A31" s="544"/>
      <c r="B31" s="542"/>
      <c r="C31" s="542" t="s">
        <v>50</v>
      </c>
      <c r="D31" s="326"/>
      <c r="E31" s="326"/>
      <c r="F31" s="326"/>
      <c r="G31" s="326"/>
    </row>
    <row r="32" spans="1:7" ht="12.75" customHeight="1">
      <c r="A32" s="544"/>
      <c r="B32" s="542"/>
      <c r="C32" s="542"/>
      <c r="D32" s="326"/>
      <c r="E32" s="326"/>
      <c r="F32" s="326"/>
      <c r="G32" s="326"/>
    </row>
    <row r="33" spans="1:7" ht="12.75" customHeight="1">
      <c r="A33" s="544"/>
      <c r="B33" s="542"/>
      <c r="C33" s="542" t="s">
        <v>51</v>
      </c>
      <c r="D33" s="326"/>
      <c r="E33" s="326"/>
      <c r="F33" s="326"/>
      <c r="G33" s="326"/>
    </row>
    <row r="34" spans="1:7" ht="12.75" customHeight="1">
      <c r="A34" s="544"/>
      <c r="B34" s="542"/>
      <c r="C34" s="542"/>
      <c r="D34" s="328"/>
      <c r="E34" s="328"/>
      <c r="F34" s="328"/>
      <c r="G34" s="328"/>
    </row>
    <row r="35" spans="1:7" ht="12.75" customHeight="1">
      <c r="A35" s="544"/>
      <c r="B35" s="542" t="s">
        <v>14</v>
      </c>
      <c r="C35" s="543" t="s">
        <v>26</v>
      </c>
      <c r="D35" s="326"/>
      <c r="E35" s="326"/>
      <c r="F35" s="326"/>
      <c r="G35" s="326"/>
    </row>
    <row r="36" spans="1:7" ht="12.75" customHeight="1">
      <c r="A36" s="544"/>
      <c r="B36" s="542"/>
      <c r="C36" s="542"/>
      <c r="D36" s="326"/>
      <c r="E36" s="326"/>
      <c r="F36" s="326"/>
      <c r="G36" s="326"/>
    </row>
    <row r="37" spans="1:7" ht="12.75" customHeight="1">
      <c r="A37" s="544"/>
      <c r="B37" s="542"/>
      <c r="C37" s="542" t="s">
        <v>43</v>
      </c>
      <c r="D37" s="326"/>
      <c r="E37" s="326"/>
      <c r="F37" s="326"/>
      <c r="G37" s="326"/>
    </row>
    <row r="38" spans="1:7" ht="12.75" customHeight="1">
      <c r="A38" s="544"/>
      <c r="B38" s="542"/>
      <c r="C38" s="542"/>
      <c r="D38" s="326"/>
      <c r="E38" s="326"/>
      <c r="F38" s="326"/>
      <c r="G38" s="326"/>
    </row>
    <row r="39" spans="1:7" ht="12.75" customHeight="1">
      <c r="A39" s="544"/>
      <c r="B39" s="542"/>
      <c r="C39" s="542" t="s">
        <v>44</v>
      </c>
      <c r="D39" s="326"/>
      <c r="E39" s="326"/>
      <c r="F39" s="326"/>
      <c r="G39" s="326"/>
    </row>
    <row r="40" spans="1:7" ht="12.75" customHeight="1">
      <c r="A40" s="544"/>
      <c r="B40" s="542"/>
      <c r="C40" s="542"/>
      <c r="D40" s="326"/>
      <c r="E40" s="326"/>
      <c r="F40" s="326"/>
      <c r="G40" s="326"/>
    </row>
    <row r="41" spans="1:7" ht="12.75" customHeight="1">
      <c r="A41" s="544"/>
      <c r="B41" s="542"/>
      <c r="C41" s="542" t="s">
        <v>50</v>
      </c>
      <c r="D41" s="326"/>
      <c r="E41" s="326"/>
      <c r="F41" s="326"/>
      <c r="G41" s="326"/>
    </row>
    <row r="42" spans="1:7" ht="12.75" customHeight="1">
      <c r="A42" s="544"/>
      <c r="B42" s="542"/>
      <c r="C42" s="542"/>
      <c r="D42" s="326"/>
      <c r="E42" s="326"/>
      <c r="F42" s="326"/>
      <c r="G42" s="326"/>
    </row>
    <row r="43" spans="1:7" ht="12.75" customHeight="1">
      <c r="A43" s="544"/>
      <c r="B43" s="542"/>
      <c r="C43" s="542" t="s">
        <v>51</v>
      </c>
      <c r="D43" s="326"/>
      <c r="E43" s="326"/>
      <c r="F43" s="326"/>
      <c r="G43" s="326"/>
    </row>
    <row r="44" spans="1:7" ht="12.75" customHeight="1">
      <c r="A44" s="544"/>
      <c r="B44" s="542"/>
      <c r="C44" s="542"/>
      <c r="D44" s="328"/>
      <c r="E44" s="328"/>
      <c r="F44" s="328"/>
      <c r="G44" s="328"/>
    </row>
    <row r="45" spans="1:7" ht="12.75" customHeight="1">
      <c r="A45" s="544"/>
      <c r="B45" s="542" t="s">
        <v>15</v>
      </c>
      <c r="C45" s="543" t="s">
        <v>26</v>
      </c>
      <c r="D45" s="326"/>
      <c r="E45" s="326"/>
      <c r="F45" s="326"/>
      <c r="G45" s="326"/>
    </row>
    <row r="46" spans="1:7" ht="12.75" customHeight="1">
      <c r="A46" s="544"/>
      <c r="B46" s="542"/>
      <c r="C46" s="542"/>
      <c r="D46" s="326"/>
      <c r="E46" s="326"/>
      <c r="F46" s="326"/>
      <c r="G46" s="326"/>
    </row>
    <row r="47" spans="1:7" ht="12.75" customHeight="1">
      <c r="A47" s="544"/>
      <c r="B47" s="542"/>
      <c r="C47" s="542" t="s">
        <v>43</v>
      </c>
      <c r="D47" s="326"/>
      <c r="E47" s="326"/>
      <c r="F47" s="326"/>
      <c r="G47" s="326"/>
    </row>
    <row r="48" spans="1:7" ht="12.75" customHeight="1">
      <c r="A48" s="544"/>
      <c r="B48" s="542"/>
      <c r="C48" s="542"/>
      <c r="D48" s="326"/>
      <c r="E48" s="326"/>
      <c r="F48" s="326"/>
      <c r="G48" s="326"/>
    </row>
    <row r="49" spans="1:7" ht="12.75" customHeight="1">
      <c r="A49" s="544"/>
      <c r="B49" s="542"/>
      <c r="C49" s="542" t="s">
        <v>44</v>
      </c>
      <c r="D49" s="326"/>
      <c r="E49" s="326"/>
      <c r="F49" s="326"/>
      <c r="G49" s="326"/>
    </row>
    <row r="50" spans="1:7" ht="12.75" customHeight="1">
      <c r="A50" s="544"/>
      <c r="B50" s="542"/>
      <c r="C50" s="542"/>
      <c r="D50" s="326"/>
      <c r="E50" s="326"/>
      <c r="F50" s="326"/>
      <c r="G50" s="326"/>
    </row>
    <row r="51" spans="1:7" ht="12.75" customHeight="1">
      <c r="A51" s="544"/>
      <c r="B51" s="542"/>
      <c r="C51" s="542" t="s">
        <v>50</v>
      </c>
      <c r="D51" s="326"/>
      <c r="E51" s="326"/>
      <c r="F51" s="326"/>
      <c r="G51" s="326"/>
    </row>
    <row r="52" spans="1:7" ht="12.75" customHeight="1">
      <c r="A52" s="544"/>
      <c r="B52" s="542"/>
      <c r="C52" s="542"/>
      <c r="D52" s="326"/>
      <c r="E52" s="326"/>
      <c r="F52" s="326"/>
      <c r="G52" s="326"/>
    </row>
    <row r="53" spans="1:7" ht="12.75" customHeight="1">
      <c r="A53" s="544"/>
      <c r="B53" s="542"/>
      <c r="C53" s="542" t="s">
        <v>51</v>
      </c>
      <c r="D53" s="326"/>
      <c r="E53" s="326"/>
      <c r="F53" s="326"/>
      <c r="G53" s="326"/>
    </row>
    <row r="54" spans="1:7" ht="12.75" customHeight="1">
      <c r="A54" s="544"/>
      <c r="B54" s="542"/>
      <c r="C54" s="542"/>
      <c r="D54" s="328"/>
      <c r="E54" s="328"/>
      <c r="F54" s="328"/>
      <c r="G54" s="328"/>
    </row>
    <row r="55" spans="1:7" ht="12.75" customHeight="1">
      <c r="A55" s="544" t="s">
        <v>16</v>
      </c>
      <c r="B55" s="544"/>
      <c r="C55" s="543" t="s">
        <v>26</v>
      </c>
      <c r="D55" s="326"/>
      <c r="E55" s="326"/>
      <c r="F55" s="326"/>
      <c r="G55" s="326"/>
    </row>
    <row r="56" spans="1:7" ht="12.75" customHeight="1">
      <c r="A56" s="544"/>
      <c r="B56" s="544"/>
      <c r="C56" s="542"/>
      <c r="D56" s="326"/>
      <c r="E56" s="326"/>
      <c r="F56" s="326"/>
      <c r="G56" s="326"/>
    </row>
    <row r="57" spans="1:7" ht="12.75" customHeight="1">
      <c r="A57" s="544"/>
      <c r="B57" s="544"/>
      <c r="C57" s="542" t="s">
        <v>43</v>
      </c>
      <c r="D57" s="326"/>
      <c r="E57" s="326"/>
      <c r="F57" s="326"/>
      <c r="G57" s="326"/>
    </row>
    <row r="58" spans="1:7" ht="12.75" customHeight="1">
      <c r="A58" s="544"/>
      <c r="B58" s="544"/>
      <c r="C58" s="542"/>
      <c r="D58" s="326"/>
      <c r="E58" s="326"/>
      <c r="F58" s="326"/>
      <c r="G58" s="326"/>
    </row>
    <row r="59" spans="1:7" ht="12.75" customHeight="1">
      <c r="A59" s="544"/>
      <c r="B59" s="544"/>
      <c r="C59" s="542" t="s">
        <v>44</v>
      </c>
      <c r="D59" s="326"/>
      <c r="E59" s="326"/>
      <c r="F59" s="326"/>
      <c r="G59" s="326"/>
    </row>
    <row r="60" spans="1:7" ht="12.75" customHeight="1">
      <c r="A60" s="544"/>
      <c r="B60" s="544"/>
      <c r="C60" s="542"/>
      <c r="D60" s="326"/>
      <c r="E60" s="326"/>
      <c r="F60" s="326"/>
      <c r="G60" s="326"/>
    </row>
    <row r="61" spans="1:7" ht="12.75" customHeight="1">
      <c r="A61" s="544"/>
      <c r="B61" s="544"/>
      <c r="C61" s="542" t="s">
        <v>50</v>
      </c>
      <c r="D61" s="326"/>
      <c r="E61" s="326"/>
      <c r="F61" s="326"/>
      <c r="G61" s="326"/>
    </row>
    <row r="62" spans="1:7" ht="12.75" customHeight="1">
      <c r="A62" s="544"/>
      <c r="B62" s="544"/>
      <c r="C62" s="542"/>
      <c r="D62" s="326"/>
      <c r="E62" s="326"/>
      <c r="F62" s="326"/>
      <c r="G62" s="326"/>
    </row>
    <row r="63" spans="1:7" ht="12.75" customHeight="1">
      <c r="A63" s="544"/>
      <c r="B63" s="544"/>
      <c r="C63" s="542" t="s">
        <v>51</v>
      </c>
      <c r="D63" s="326"/>
      <c r="E63" s="326"/>
      <c r="F63" s="326"/>
      <c r="G63" s="326"/>
    </row>
    <row r="64" spans="1:7" ht="12.75" customHeight="1">
      <c r="A64" s="544"/>
      <c r="B64" s="544"/>
      <c r="C64" s="542"/>
      <c r="D64" s="328"/>
      <c r="E64" s="328"/>
      <c r="F64" s="328"/>
      <c r="G64" s="328"/>
    </row>
    <row r="65" spans="1:7" ht="12.75" customHeight="1">
      <c r="A65" s="307" t="s">
        <v>224</v>
      </c>
      <c r="B65" s="307"/>
      <c r="C65" s="307"/>
      <c r="D65" s="307"/>
      <c r="E65" s="307"/>
      <c r="F65" s="307"/>
      <c r="G65" s="307"/>
    </row>
    <row r="66" spans="1:7" ht="12.75" customHeight="1">
      <c r="A66" s="308"/>
      <c r="B66" s="308"/>
      <c r="C66" s="308"/>
      <c r="D66" s="308"/>
      <c r="E66" s="308"/>
      <c r="F66" s="308"/>
      <c r="G66" s="308"/>
    </row>
    <row r="67" spans="1:7" ht="12.75" customHeight="1">
      <c r="A67" s="308"/>
      <c r="B67" s="308"/>
      <c r="C67" s="308"/>
      <c r="D67" s="308"/>
      <c r="E67" s="308"/>
      <c r="F67" s="308"/>
      <c r="G67" s="308"/>
    </row>
    <row r="68" spans="1:7" ht="12.75" customHeight="1">
      <c r="A68" s="30"/>
      <c r="B68" s="30"/>
      <c r="C68" s="30"/>
      <c r="D68" s="30"/>
      <c r="E68" s="30"/>
      <c r="F68" s="30"/>
      <c r="G68" s="30"/>
    </row>
  </sheetData>
  <mergeCells count="41">
    <mergeCell ref="D3:G3"/>
    <mergeCell ref="A55:B64"/>
    <mergeCell ref="B45:B54"/>
    <mergeCell ref="B35:B44"/>
    <mergeCell ref="B25:B34"/>
    <mergeCell ref="B15:B24"/>
    <mergeCell ref="A15:A54"/>
    <mergeCell ref="A5:B14"/>
    <mergeCell ref="A3:A4"/>
    <mergeCell ref="C15:C16"/>
    <mergeCell ref="C17:C18"/>
    <mergeCell ref="C19:C20"/>
    <mergeCell ref="C25:C26"/>
    <mergeCell ref="C27:C28"/>
    <mergeCell ref="C7:C8"/>
    <mergeCell ref="C9:C10"/>
    <mergeCell ref="C11:C12"/>
    <mergeCell ref="C13:C14"/>
    <mergeCell ref="B3:B4"/>
    <mergeCell ref="C3:C4"/>
    <mergeCell ref="C5:C6"/>
    <mergeCell ref="C35:C36"/>
    <mergeCell ref="C37:C38"/>
    <mergeCell ref="C21:C22"/>
    <mergeCell ref="C29:C30"/>
    <mergeCell ref="C31:C32"/>
    <mergeCell ref="C23:C24"/>
    <mergeCell ref="C33:C34"/>
    <mergeCell ref="C51:C52"/>
    <mergeCell ref="C53:C54"/>
    <mergeCell ref="C63:C64"/>
    <mergeCell ref="C55:C56"/>
    <mergeCell ref="C57:C58"/>
    <mergeCell ref="C59:C60"/>
    <mergeCell ref="C61:C62"/>
    <mergeCell ref="C49:C50"/>
    <mergeCell ref="C39:C40"/>
    <mergeCell ref="C41:C42"/>
    <mergeCell ref="C43:C44"/>
    <mergeCell ref="C45:C46"/>
    <mergeCell ref="C47:C48"/>
  </mergeCells>
  <phoneticPr fontId="2"/>
  <printOptions horizontalCentered="1"/>
  <pageMargins left="0.78740157480314965" right="0.78740157480314965" top="0.98425196850393704" bottom="0.98425196850393704" header="0.78740157480314965" footer="0.51181102362204722"/>
  <pageSetup paperSize="9" scale="8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G22"/>
  <sheetViews>
    <sheetView showGridLines="0" view="pageBreakPreview" zoomScale="60" zoomScaleNormal="100" workbookViewId="0">
      <selection sqref="A1:G1"/>
    </sheetView>
  </sheetViews>
  <sheetFormatPr defaultRowHeight="13"/>
  <cols>
    <col min="1" max="1" width="6.08984375" customWidth="1"/>
    <col min="2" max="2" width="17.08984375" bestFit="1" customWidth="1"/>
    <col min="3" max="3" width="5.26953125" bestFit="1" customWidth="1"/>
    <col min="4" max="7" width="11.08984375" customWidth="1"/>
  </cols>
  <sheetData>
    <row r="1" spans="1:7" ht="23.5">
      <c r="A1" s="489" t="s">
        <v>220</v>
      </c>
      <c r="B1" s="489"/>
      <c r="C1" s="489"/>
      <c r="D1" s="489"/>
      <c r="E1" s="489"/>
      <c r="F1" s="489"/>
      <c r="G1" s="489"/>
    </row>
    <row r="2" spans="1:7">
      <c r="A2" t="s">
        <v>61</v>
      </c>
    </row>
    <row r="3" spans="1:7">
      <c r="A3" s="524"/>
      <c r="B3" s="524"/>
      <c r="C3" s="524" t="s">
        <v>281</v>
      </c>
      <c r="D3" s="524"/>
      <c r="E3" s="524"/>
      <c r="F3" s="524"/>
      <c r="G3" s="524"/>
    </row>
    <row r="4" spans="1:7" ht="27.75" customHeight="1">
      <c r="A4" s="524"/>
      <c r="B4" s="524"/>
      <c r="C4" s="22" t="s">
        <v>2</v>
      </c>
      <c r="D4" s="22" t="s">
        <v>42</v>
      </c>
      <c r="E4" s="22" t="s">
        <v>39</v>
      </c>
      <c r="F4" s="22" t="s">
        <v>52</v>
      </c>
      <c r="G4" s="22" t="s">
        <v>60</v>
      </c>
    </row>
    <row r="5" spans="1:7">
      <c r="A5" s="498" t="s">
        <v>55</v>
      </c>
      <c r="B5" s="498" t="s">
        <v>56</v>
      </c>
      <c r="C5" s="335"/>
      <c r="D5" s="335"/>
      <c r="E5" s="335" t="s">
        <v>45</v>
      </c>
      <c r="F5" s="335"/>
      <c r="G5" s="335"/>
    </row>
    <row r="6" spans="1:7">
      <c r="A6" s="483"/>
      <c r="B6" s="483"/>
      <c r="C6" s="336"/>
      <c r="D6" s="336" t="s">
        <v>45</v>
      </c>
      <c r="E6" s="336"/>
      <c r="F6" s="336"/>
      <c r="G6" s="336"/>
    </row>
    <row r="7" spans="1:7">
      <c r="A7" s="483"/>
      <c r="B7" s="483" t="s">
        <v>57</v>
      </c>
      <c r="C7" s="336"/>
      <c r="D7" s="336"/>
      <c r="E7" s="336" t="s">
        <v>45</v>
      </c>
      <c r="F7" s="336"/>
      <c r="G7" s="336"/>
    </row>
    <row r="8" spans="1:7">
      <c r="A8" s="483"/>
      <c r="B8" s="483"/>
      <c r="C8" s="336"/>
      <c r="D8" s="336" t="s">
        <v>45</v>
      </c>
      <c r="E8" s="336"/>
      <c r="F8" s="336"/>
      <c r="G8" s="336"/>
    </row>
    <row r="9" spans="1:7">
      <c r="A9" s="483"/>
      <c r="B9" s="483" t="s">
        <v>58</v>
      </c>
      <c r="C9" s="336"/>
      <c r="D9" s="336"/>
      <c r="E9" s="336" t="s">
        <v>46</v>
      </c>
      <c r="F9" s="336"/>
      <c r="G9" s="336"/>
    </row>
    <row r="10" spans="1:7">
      <c r="A10" s="483"/>
      <c r="B10" s="483"/>
      <c r="C10" s="336"/>
      <c r="D10" s="336" t="s">
        <v>46</v>
      </c>
      <c r="E10" s="336"/>
      <c r="F10" s="336"/>
      <c r="G10" s="336"/>
    </row>
    <row r="11" spans="1:7">
      <c r="A11" s="483"/>
      <c r="B11" s="549" t="s">
        <v>223</v>
      </c>
      <c r="C11" s="336">
        <v>2</v>
      </c>
      <c r="D11" s="336">
        <v>1664</v>
      </c>
      <c r="E11" s="336" t="s">
        <v>46</v>
      </c>
      <c r="F11" s="336">
        <v>1005390</v>
      </c>
      <c r="G11" s="336">
        <v>604</v>
      </c>
    </row>
    <row r="12" spans="1:7">
      <c r="A12" s="488"/>
      <c r="B12" s="550"/>
      <c r="C12" s="337"/>
      <c r="D12" s="337" t="s">
        <v>46</v>
      </c>
      <c r="E12" s="337"/>
      <c r="F12" s="337"/>
      <c r="G12" s="337"/>
    </row>
    <row r="13" spans="1:7">
      <c r="A13" s="548" t="s">
        <v>59</v>
      </c>
      <c r="B13" s="483" t="s">
        <v>56</v>
      </c>
      <c r="C13" s="336"/>
      <c r="D13" s="336"/>
      <c r="E13" s="336" t="s">
        <v>46</v>
      </c>
      <c r="F13" s="336"/>
      <c r="G13" s="336"/>
    </row>
    <row r="14" spans="1:7">
      <c r="A14" s="483"/>
      <c r="B14" s="483"/>
      <c r="C14" s="336"/>
      <c r="D14" s="336" t="s">
        <v>46</v>
      </c>
      <c r="E14" s="336"/>
      <c r="F14" s="336"/>
      <c r="G14" s="336"/>
    </row>
    <row r="15" spans="1:7">
      <c r="A15" s="483"/>
      <c r="B15" s="483" t="s">
        <v>57</v>
      </c>
      <c r="C15" s="336"/>
      <c r="D15" s="336"/>
      <c r="E15" s="336" t="s">
        <v>46</v>
      </c>
      <c r="F15" s="336"/>
      <c r="G15" s="336"/>
    </row>
    <row r="16" spans="1:7">
      <c r="A16" s="483"/>
      <c r="B16" s="483"/>
      <c r="C16" s="336"/>
      <c r="D16" s="336" t="s">
        <v>46</v>
      </c>
      <c r="E16" s="336"/>
      <c r="F16" s="336"/>
      <c r="G16" s="336"/>
    </row>
    <row r="17" spans="1:7">
      <c r="A17" s="483"/>
      <c r="B17" s="483" t="s">
        <v>58</v>
      </c>
      <c r="C17" s="336"/>
      <c r="D17" s="336"/>
      <c r="E17" s="336" t="s">
        <v>46</v>
      </c>
      <c r="F17" s="336"/>
      <c r="G17" s="336"/>
    </row>
    <row r="18" spans="1:7">
      <c r="A18" s="483"/>
      <c r="B18" s="483"/>
      <c r="C18" s="336"/>
      <c r="D18" s="336" t="s">
        <v>46</v>
      </c>
      <c r="E18" s="336"/>
      <c r="F18" s="336"/>
      <c r="G18" s="336"/>
    </row>
    <row r="19" spans="1:7">
      <c r="A19" s="483"/>
      <c r="B19" s="549" t="s">
        <v>223</v>
      </c>
      <c r="C19" s="336"/>
      <c r="D19" s="336"/>
      <c r="E19" s="336" t="s">
        <v>46</v>
      </c>
      <c r="F19" s="336"/>
      <c r="G19" s="336"/>
    </row>
    <row r="20" spans="1:7">
      <c r="A20" s="488"/>
      <c r="B20" s="550"/>
      <c r="C20" s="337"/>
      <c r="D20" s="337" t="s">
        <v>46</v>
      </c>
      <c r="E20" s="337"/>
      <c r="F20" s="337"/>
      <c r="G20" s="337"/>
    </row>
    <row r="21" spans="1:7">
      <c r="A21" s="546" t="s">
        <v>323</v>
      </c>
      <c r="B21" s="546"/>
      <c r="C21" s="546"/>
      <c r="D21" s="546"/>
      <c r="E21" s="546"/>
      <c r="F21" s="546"/>
      <c r="G21" s="546"/>
    </row>
    <row r="22" spans="1:7">
      <c r="A22" s="547"/>
      <c r="B22" s="547"/>
      <c r="C22" s="547"/>
      <c r="D22" s="547"/>
      <c r="E22" s="547"/>
      <c r="F22" s="547"/>
      <c r="G22" s="547"/>
    </row>
  </sheetData>
  <mergeCells count="14">
    <mergeCell ref="A21:G22"/>
    <mergeCell ref="C3:G3"/>
    <mergeCell ref="A1:G1"/>
    <mergeCell ref="A3:B4"/>
    <mergeCell ref="A5:A12"/>
    <mergeCell ref="A13:A20"/>
    <mergeCell ref="B13:B14"/>
    <mergeCell ref="B15:B16"/>
    <mergeCell ref="B17:B18"/>
    <mergeCell ref="B19:B20"/>
    <mergeCell ref="B5:B6"/>
    <mergeCell ref="B7:B8"/>
    <mergeCell ref="B9:B10"/>
    <mergeCell ref="B11:B12"/>
  </mergeCells>
  <phoneticPr fontId="2"/>
  <pageMargins left="0.78740157480314965" right="0.78740157480314965" top="0.98425196850393704" bottom="0.98425196850393704" header="0.78740157480314965" footer="0.51181102362204722"/>
  <pageSetup paperSize="9" scale="7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dimension ref="A1:G27"/>
  <sheetViews>
    <sheetView showGridLines="0" view="pageBreakPreview" zoomScale="60" zoomScaleNormal="100" workbookViewId="0">
      <selection sqref="A1:G1"/>
    </sheetView>
  </sheetViews>
  <sheetFormatPr defaultRowHeight="13"/>
  <cols>
    <col min="1" max="1" width="15.90625" customWidth="1"/>
    <col min="2" max="2" width="10.90625" bestFit="1" customWidth="1"/>
    <col min="5" max="6" width="12.36328125" customWidth="1"/>
    <col min="7" max="7" width="12.36328125" bestFit="1" customWidth="1"/>
  </cols>
  <sheetData>
    <row r="1" spans="1:7" ht="23.5">
      <c r="A1" s="489" t="s">
        <v>225</v>
      </c>
      <c r="B1" s="489"/>
      <c r="C1" s="489"/>
      <c r="D1" s="489"/>
      <c r="E1" s="489"/>
      <c r="F1" s="489"/>
      <c r="G1" s="489"/>
    </row>
    <row r="2" spans="1:7">
      <c r="A2" t="s">
        <v>173</v>
      </c>
      <c r="G2" s="29"/>
    </row>
    <row r="3" spans="1:7">
      <c r="A3" s="250"/>
      <c r="B3" s="23" t="s">
        <v>221</v>
      </c>
      <c r="C3" s="23" t="s">
        <v>65</v>
      </c>
      <c r="D3" s="23" t="s">
        <v>66</v>
      </c>
      <c r="E3" s="23" t="s">
        <v>2</v>
      </c>
      <c r="F3" s="23" t="s">
        <v>67</v>
      </c>
      <c r="G3" s="23" t="s">
        <v>68</v>
      </c>
    </row>
    <row r="4" spans="1:7">
      <c r="A4" s="554" t="s">
        <v>281</v>
      </c>
      <c r="B4" s="551" t="s">
        <v>55</v>
      </c>
      <c r="C4" s="525" t="s">
        <v>1</v>
      </c>
      <c r="D4" s="26" t="s">
        <v>26</v>
      </c>
      <c r="E4" s="326">
        <v>699</v>
      </c>
      <c r="F4" s="326">
        <v>813664</v>
      </c>
      <c r="G4" s="326">
        <v>9075605</v>
      </c>
    </row>
    <row r="5" spans="1:7">
      <c r="A5" s="554"/>
      <c r="B5" s="551"/>
      <c r="C5" s="525"/>
      <c r="D5" s="26" t="s">
        <v>231</v>
      </c>
      <c r="E5" s="326">
        <v>374</v>
      </c>
      <c r="F5" s="326">
        <v>522308</v>
      </c>
      <c r="G5" s="326">
        <v>8279914</v>
      </c>
    </row>
    <row r="6" spans="1:7">
      <c r="A6" s="554"/>
      <c r="B6" s="551"/>
      <c r="C6" s="481"/>
      <c r="D6" s="2" t="s">
        <v>232</v>
      </c>
      <c r="E6" s="328">
        <v>325</v>
      </c>
      <c r="F6" s="328">
        <v>291356</v>
      </c>
      <c r="G6" s="328">
        <v>795691</v>
      </c>
    </row>
    <row r="7" spans="1:7">
      <c r="A7" s="554"/>
      <c r="B7" s="551"/>
      <c r="C7" s="525" t="s">
        <v>62</v>
      </c>
      <c r="D7" s="26" t="s">
        <v>26</v>
      </c>
      <c r="E7" s="326">
        <v>691</v>
      </c>
      <c r="F7" s="326">
        <v>728088</v>
      </c>
      <c r="G7" s="326">
        <v>8978726</v>
      </c>
    </row>
    <row r="8" spans="1:7">
      <c r="A8" s="554"/>
      <c r="B8" s="551"/>
      <c r="C8" s="525"/>
      <c r="D8" s="26" t="s">
        <v>231</v>
      </c>
      <c r="E8" s="326">
        <v>369</v>
      </c>
      <c r="F8" s="326">
        <v>488659</v>
      </c>
      <c r="G8" s="326">
        <v>8200801</v>
      </c>
    </row>
    <row r="9" spans="1:7">
      <c r="A9" s="554"/>
      <c r="B9" s="551"/>
      <c r="C9" s="481"/>
      <c r="D9" s="2" t="s">
        <v>232</v>
      </c>
      <c r="E9" s="328">
        <v>322</v>
      </c>
      <c r="F9" s="328">
        <v>239429</v>
      </c>
      <c r="G9" s="328">
        <v>777925</v>
      </c>
    </row>
    <row r="10" spans="1:7">
      <c r="A10" s="554"/>
      <c r="B10" s="551"/>
      <c r="C10" s="525" t="s">
        <v>63</v>
      </c>
      <c r="D10" s="26" t="s">
        <v>26</v>
      </c>
      <c r="E10" s="326">
        <v>8</v>
      </c>
      <c r="F10" s="326">
        <v>85576</v>
      </c>
      <c r="G10" s="326">
        <v>96879</v>
      </c>
    </row>
    <row r="11" spans="1:7">
      <c r="A11" s="554"/>
      <c r="B11" s="551"/>
      <c r="C11" s="525"/>
      <c r="D11" s="26" t="s">
        <v>231</v>
      </c>
      <c r="E11" s="326">
        <v>5</v>
      </c>
      <c r="F11" s="326">
        <v>33649</v>
      </c>
      <c r="G11" s="326">
        <v>79113</v>
      </c>
    </row>
    <row r="12" spans="1:7">
      <c r="A12" s="554"/>
      <c r="B12" s="552"/>
      <c r="C12" s="481"/>
      <c r="D12" s="2" t="s">
        <v>232</v>
      </c>
      <c r="E12" s="328">
        <v>3</v>
      </c>
      <c r="F12" s="328">
        <v>51927</v>
      </c>
      <c r="G12" s="328">
        <v>17766</v>
      </c>
    </row>
    <row r="13" spans="1:7">
      <c r="A13" s="555"/>
      <c r="B13" s="2" t="s">
        <v>64</v>
      </c>
      <c r="C13" s="493" t="s">
        <v>62</v>
      </c>
      <c r="D13" s="493"/>
      <c r="E13" s="328">
        <v>52</v>
      </c>
      <c r="F13" s="328">
        <v>2952</v>
      </c>
      <c r="G13" s="328">
        <v>314848</v>
      </c>
    </row>
    <row r="14" spans="1:7">
      <c r="A14" s="19"/>
    </row>
    <row r="15" spans="1:7">
      <c r="A15" s="250"/>
      <c r="B15" s="23" t="s">
        <v>221</v>
      </c>
      <c r="C15" s="23" t="s">
        <v>65</v>
      </c>
      <c r="D15" s="23" t="s">
        <v>66</v>
      </c>
      <c r="E15" s="23" t="s">
        <v>2</v>
      </c>
      <c r="F15" s="23" t="s">
        <v>69</v>
      </c>
      <c r="G15" s="23" t="s">
        <v>68</v>
      </c>
    </row>
    <row r="16" spans="1:7">
      <c r="A16" s="553" t="s">
        <v>281</v>
      </c>
      <c r="B16" s="551" t="s">
        <v>55</v>
      </c>
      <c r="C16" s="525" t="s">
        <v>1</v>
      </c>
      <c r="D16" s="26" t="s">
        <v>26</v>
      </c>
      <c r="E16" s="326">
        <v>35</v>
      </c>
      <c r="F16" s="326">
        <v>131247</v>
      </c>
      <c r="G16" s="326">
        <v>8858522</v>
      </c>
    </row>
    <row r="17" spans="1:7">
      <c r="A17" s="554"/>
      <c r="B17" s="551"/>
      <c r="C17" s="525"/>
      <c r="D17" s="26" t="s">
        <v>231</v>
      </c>
      <c r="E17" s="326">
        <v>15</v>
      </c>
      <c r="F17" s="326">
        <v>31427</v>
      </c>
      <c r="G17" s="326">
        <v>5879662</v>
      </c>
    </row>
    <row r="18" spans="1:7">
      <c r="A18" s="554"/>
      <c r="B18" s="551"/>
      <c r="C18" s="481"/>
      <c r="D18" s="2" t="s">
        <v>232</v>
      </c>
      <c r="E18" s="328">
        <v>20</v>
      </c>
      <c r="F18" s="328">
        <v>99820</v>
      </c>
      <c r="G18" s="328">
        <v>2978860</v>
      </c>
    </row>
    <row r="19" spans="1:7">
      <c r="A19" s="554"/>
      <c r="B19" s="551"/>
      <c r="C19" s="525" t="s">
        <v>62</v>
      </c>
      <c r="D19" s="26" t="s">
        <v>26</v>
      </c>
      <c r="E19" s="326">
        <v>35</v>
      </c>
      <c r="F19" s="326">
        <v>131247</v>
      </c>
      <c r="G19" s="326">
        <v>8858522</v>
      </c>
    </row>
    <row r="20" spans="1:7">
      <c r="A20" s="554"/>
      <c r="B20" s="551"/>
      <c r="C20" s="525"/>
      <c r="D20" s="26" t="s">
        <v>231</v>
      </c>
      <c r="E20" s="326">
        <v>15</v>
      </c>
      <c r="F20" s="326">
        <v>31427</v>
      </c>
      <c r="G20" s="326">
        <v>5879662</v>
      </c>
    </row>
    <row r="21" spans="1:7">
      <c r="A21" s="554"/>
      <c r="B21" s="551"/>
      <c r="C21" s="481"/>
      <c r="D21" s="2" t="s">
        <v>232</v>
      </c>
      <c r="E21" s="328">
        <v>20</v>
      </c>
      <c r="F21" s="328">
        <v>99820</v>
      </c>
      <c r="G21" s="328">
        <v>2978860</v>
      </c>
    </row>
    <row r="22" spans="1:7">
      <c r="A22" s="554"/>
      <c r="B22" s="551"/>
      <c r="C22" s="525" t="s">
        <v>63</v>
      </c>
      <c r="D22" s="26" t="s">
        <v>26</v>
      </c>
      <c r="E22" s="326"/>
      <c r="F22" s="326"/>
      <c r="G22" s="326"/>
    </row>
    <row r="23" spans="1:7">
      <c r="A23" s="554"/>
      <c r="B23" s="551"/>
      <c r="C23" s="525"/>
      <c r="D23" s="26" t="s">
        <v>231</v>
      </c>
      <c r="E23" s="326"/>
      <c r="F23" s="326"/>
      <c r="G23" s="326"/>
    </row>
    <row r="24" spans="1:7">
      <c r="A24" s="555"/>
      <c r="B24" s="552"/>
      <c r="C24" s="481"/>
      <c r="D24" s="2" t="s">
        <v>232</v>
      </c>
      <c r="E24" s="328"/>
      <c r="F24" s="328"/>
      <c r="G24" s="328"/>
    </row>
    <row r="25" spans="1:7">
      <c r="A25" s="547"/>
      <c r="B25" s="547"/>
      <c r="C25" s="547"/>
      <c r="D25" s="547"/>
      <c r="E25" s="547"/>
      <c r="F25" s="547"/>
      <c r="G25" s="547"/>
    </row>
    <row r="26" spans="1:7">
      <c r="A26" s="547"/>
      <c r="B26" s="547"/>
      <c r="C26" s="547"/>
      <c r="D26" s="547"/>
      <c r="E26" s="547"/>
      <c r="F26" s="547"/>
      <c r="G26" s="547"/>
    </row>
    <row r="27" spans="1:7">
      <c r="A27" s="547"/>
      <c r="B27" s="547"/>
      <c r="C27" s="547"/>
      <c r="D27" s="547"/>
      <c r="E27" s="547"/>
      <c r="F27" s="547"/>
      <c r="G27" s="547"/>
    </row>
  </sheetData>
  <mergeCells count="13">
    <mergeCell ref="A1:G1"/>
    <mergeCell ref="C13:D13"/>
    <mergeCell ref="B4:B12"/>
    <mergeCell ref="C4:C6"/>
    <mergeCell ref="C7:C9"/>
    <mergeCell ref="C10:C12"/>
    <mergeCell ref="A4:A13"/>
    <mergeCell ref="A25:G27"/>
    <mergeCell ref="B16:B24"/>
    <mergeCell ref="C16:C18"/>
    <mergeCell ref="C19:C21"/>
    <mergeCell ref="C22:C24"/>
    <mergeCell ref="A16:A24"/>
  </mergeCells>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dimension ref="A1:Q45"/>
  <sheetViews>
    <sheetView showGridLines="0" view="pageBreakPreview" zoomScale="84" zoomScaleNormal="100" zoomScaleSheetLayoutView="84" workbookViewId="0">
      <selection activeCell="L11" sqref="L11"/>
    </sheetView>
  </sheetViews>
  <sheetFormatPr defaultRowHeight="13"/>
  <cols>
    <col min="1" max="1" width="18.08984375" customWidth="1"/>
    <col min="2" max="2" width="9" style="322" customWidth="1"/>
    <col min="3" max="6" width="10.6328125" style="322" customWidth="1"/>
    <col min="7" max="13" width="14.36328125" style="322" customWidth="1"/>
    <col min="14" max="17" width="14.36328125" customWidth="1"/>
  </cols>
  <sheetData>
    <row r="1" spans="1:17" ht="23.5">
      <c r="A1" s="562" t="s">
        <v>70</v>
      </c>
      <c r="B1" s="562"/>
      <c r="C1" s="562"/>
      <c r="D1" s="562"/>
      <c r="E1" s="562"/>
      <c r="F1" s="562"/>
      <c r="G1" s="562"/>
      <c r="H1" s="562"/>
      <c r="I1" s="562"/>
      <c r="J1" s="562"/>
      <c r="K1" s="562"/>
      <c r="L1" s="562"/>
      <c r="M1" s="562"/>
      <c r="N1" s="562"/>
      <c r="O1" s="562"/>
      <c r="P1" s="562"/>
      <c r="Q1" s="562"/>
    </row>
    <row r="2" spans="1:17">
      <c r="A2" t="s">
        <v>172</v>
      </c>
    </row>
    <row r="3" spans="1:17" ht="19.5" customHeight="1">
      <c r="A3" s="559" t="s">
        <v>71</v>
      </c>
      <c r="B3" s="563" t="s">
        <v>36</v>
      </c>
      <c r="C3" s="563"/>
      <c r="D3" s="563"/>
      <c r="E3" s="563"/>
      <c r="F3" s="563"/>
      <c r="G3" s="563"/>
      <c r="H3" s="563"/>
      <c r="I3" s="563"/>
      <c r="J3" s="563"/>
      <c r="K3" s="563"/>
      <c r="L3" s="563"/>
      <c r="M3" s="563"/>
      <c r="N3" s="564" t="s">
        <v>233</v>
      </c>
      <c r="O3" s="565"/>
      <c r="P3" s="565"/>
      <c r="Q3" s="566"/>
    </row>
    <row r="4" spans="1:17" ht="19.5" customHeight="1">
      <c r="A4" s="557"/>
      <c r="B4" s="551" t="s">
        <v>72</v>
      </c>
      <c r="C4" s="563" t="s">
        <v>210</v>
      </c>
      <c r="D4" s="563"/>
      <c r="E4" s="563"/>
      <c r="F4" s="563"/>
      <c r="G4" s="563" t="s">
        <v>27</v>
      </c>
      <c r="H4" s="563"/>
      <c r="I4" s="563" t="s">
        <v>30</v>
      </c>
      <c r="J4" s="563"/>
      <c r="K4" s="563" t="s">
        <v>31</v>
      </c>
      <c r="L4" s="563"/>
      <c r="M4" s="563"/>
      <c r="N4" s="552"/>
      <c r="O4" s="552"/>
      <c r="P4" s="552"/>
      <c r="Q4" s="567"/>
    </row>
    <row r="5" spans="1:17" ht="19.5" customHeight="1">
      <c r="A5" s="558"/>
      <c r="B5" s="552"/>
      <c r="C5" s="560" t="s">
        <v>2</v>
      </c>
      <c r="D5" s="561"/>
      <c r="E5" s="560" t="s">
        <v>73</v>
      </c>
      <c r="F5" s="561"/>
      <c r="G5" s="313" t="s">
        <v>2</v>
      </c>
      <c r="H5" s="313" t="s">
        <v>73</v>
      </c>
      <c r="I5" s="313" t="s">
        <v>2</v>
      </c>
      <c r="J5" s="313" t="s">
        <v>73</v>
      </c>
      <c r="K5" s="313" t="s">
        <v>2</v>
      </c>
      <c r="L5" s="313" t="s">
        <v>73</v>
      </c>
      <c r="M5" s="313" t="s">
        <v>34</v>
      </c>
      <c r="N5" s="324" t="s">
        <v>65</v>
      </c>
      <c r="O5" s="324" t="s">
        <v>2</v>
      </c>
      <c r="P5" s="324" t="s">
        <v>266</v>
      </c>
      <c r="Q5" s="325" t="s">
        <v>74</v>
      </c>
    </row>
    <row r="6" spans="1:17" ht="18" customHeight="1">
      <c r="A6" s="557" t="s">
        <v>324</v>
      </c>
      <c r="B6" s="312" t="s">
        <v>26</v>
      </c>
      <c r="C6" s="327"/>
      <c r="D6" s="332"/>
      <c r="E6" s="327"/>
      <c r="F6" s="332"/>
      <c r="G6" s="326"/>
      <c r="H6" s="326"/>
      <c r="I6" s="326"/>
      <c r="J6" s="326"/>
      <c r="K6" s="326">
        <v>1</v>
      </c>
      <c r="L6" s="326">
        <v>24219</v>
      </c>
      <c r="M6" s="336" t="s">
        <v>342</v>
      </c>
      <c r="N6" s="330" t="s">
        <v>79</v>
      </c>
      <c r="O6" s="326">
        <v>79</v>
      </c>
      <c r="P6" s="326">
        <v>31074</v>
      </c>
      <c r="Q6" s="327">
        <v>390770</v>
      </c>
    </row>
    <row r="7" spans="1:17" ht="18" customHeight="1">
      <c r="A7" s="557"/>
      <c r="B7" s="312" t="s">
        <v>76</v>
      </c>
      <c r="C7" s="327"/>
      <c r="D7" s="333"/>
      <c r="E7" s="327"/>
      <c r="F7" s="333"/>
      <c r="G7" s="326"/>
      <c r="H7" s="326"/>
      <c r="I7" s="326"/>
      <c r="J7" s="326"/>
      <c r="K7" s="326"/>
      <c r="L7" s="326"/>
      <c r="M7" s="326"/>
      <c r="N7" s="330" t="s">
        <v>80</v>
      </c>
      <c r="O7" s="326">
        <v>79</v>
      </c>
      <c r="P7" s="326">
        <v>31074</v>
      </c>
      <c r="Q7" s="327">
        <v>390770</v>
      </c>
    </row>
    <row r="8" spans="1:17" ht="18" customHeight="1">
      <c r="A8" s="558"/>
      <c r="B8" s="313" t="s">
        <v>16</v>
      </c>
      <c r="C8" s="329"/>
      <c r="D8" s="334"/>
      <c r="E8" s="329"/>
      <c r="F8" s="334"/>
      <c r="G8" s="328"/>
      <c r="H8" s="328"/>
      <c r="I8" s="328"/>
      <c r="J8" s="328"/>
      <c r="K8" s="328">
        <v>1</v>
      </c>
      <c r="L8" s="328">
        <v>24219</v>
      </c>
      <c r="M8" s="337" t="s">
        <v>342</v>
      </c>
      <c r="N8" s="331" t="s">
        <v>81</v>
      </c>
      <c r="O8" s="328"/>
      <c r="P8" s="328"/>
      <c r="Q8" s="329"/>
    </row>
    <row r="9" spans="1:17" ht="18" customHeight="1">
      <c r="A9" s="557" t="s">
        <v>325</v>
      </c>
      <c r="B9" s="312" t="s">
        <v>26</v>
      </c>
      <c r="C9" s="327">
        <v>2</v>
      </c>
      <c r="D9" s="333"/>
      <c r="E9" s="327">
        <v>124</v>
      </c>
      <c r="F9" s="333"/>
      <c r="G9" s="326">
        <v>1</v>
      </c>
      <c r="H9" s="326">
        <v>24600</v>
      </c>
      <c r="I9" s="326"/>
      <c r="J9" s="326"/>
      <c r="K9" s="326"/>
      <c r="L9" s="326"/>
      <c r="M9" s="326"/>
      <c r="N9" s="330" t="s">
        <v>79</v>
      </c>
      <c r="O9" s="326">
        <v>57</v>
      </c>
      <c r="P9" s="326">
        <v>17371</v>
      </c>
      <c r="Q9" s="327">
        <v>572002</v>
      </c>
    </row>
    <row r="10" spans="1:17" ht="18" customHeight="1">
      <c r="A10" s="557"/>
      <c r="B10" s="312" t="s">
        <v>76</v>
      </c>
      <c r="C10" s="327">
        <v>2</v>
      </c>
      <c r="D10" s="333"/>
      <c r="E10" s="327">
        <v>124</v>
      </c>
      <c r="F10" s="333"/>
      <c r="G10" s="326"/>
      <c r="H10" s="326"/>
      <c r="I10" s="326"/>
      <c r="J10" s="326"/>
      <c r="K10" s="326"/>
      <c r="L10" s="326"/>
      <c r="M10" s="326"/>
      <c r="N10" s="330" t="s">
        <v>80</v>
      </c>
      <c r="O10" s="326">
        <v>57</v>
      </c>
      <c r="P10" s="326">
        <v>17371</v>
      </c>
      <c r="Q10" s="327">
        <v>572002</v>
      </c>
    </row>
    <row r="11" spans="1:17" ht="18" customHeight="1">
      <c r="A11" s="558"/>
      <c r="B11" s="313" t="s">
        <v>16</v>
      </c>
      <c r="C11" s="329"/>
      <c r="D11" s="334"/>
      <c r="E11" s="329"/>
      <c r="F11" s="334"/>
      <c r="G11" s="328">
        <v>1</v>
      </c>
      <c r="H11" s="328">
        <v>24600</v>
      </c>
      <c r="I11" s="328"/>
      <c r="J11" s="328"/>
      <c r="K11" s="328"/>
      <c r="L11" s="328"/>
      <c r="M11" s="328"/>
      <c r="N11" s="331" t="s">
        <v>81</v>
      </c>
      <c r="O11" s="328"/>
      <c r="P11" s="328"/>
      <c r="Q11" s="329"/>
    </row>
    <row r="12" spans="1:17" ht="18" customHeight="1">
      <c r="A12" s="557" t="s">
        <v>326</v>
      </c>
      <c r="B12" s="312" t="s">
        <v>26</v>
      </c>
      <c r="C12" s="327"/>
      <c r="D12" s="333"/>
      <c r="E12" s="327"/>
      <c r="F12" s="333"/>
      <c r="G12" s="326"/>
      <c r="H12" s="326"/>
      <c r="I12" s="326">
        <v>1</v>
      </c>
      <c r="J12" s="326">
        <v>20</v>
      </c>
      <c r="K12" s="326">
        <v>1</v>
      </c>
      <c r="L12" s="326">
        <v>60177</v>
      </c>
      <c r="M12" s="336" t="s">
        <v>342</v>
      </c>
      <c r="N12" s="330" t="s">
        <v>79</v>
      </c>
      <c r="O12" s="326">
        <v>70</v>
      </c>
      <c r="P12" s="326">
        <v>32081</v>
      </c>
      <c r="Q12" s="327">
        <v>2209240</v>
      </c>
    </row>
    <row r="13" spans="1:17" ht="18" customHeight="1">
      <c r="A13" s="557"/>
      <c r="B13" s="312" t="s">
        <v>77</v>
      </c>
      <c r="C13" s="327"/>
      <c r="D13" s="333"/>
      <c r="E13" s="327"/>
      <c r="F13" s="333"/>
      <c r="G13" s="326"/>
      <c r="H13" s="326"/>
      <c r="I13" s="326">
        <v>1</v>
      </c>
      <c r="J13" s="326">
        <v>20</v>
      </c>
      <c r="K13" s="326"/>
      <c r="L13" s="326"/>
      <c r="M13" s="326"/>
      <c r="N13" s="330" t="s">
        <v>80</v>
      </c>
      <c r="O13" s="326">
        <v>70</v>
      </c>
      <c r="P13" s="326">
        <v>32081</v>
      </c>
      <c r="Q13" s="327">
        <v>2209240</v>
      </c>
    </row>
    <row r="14" spans="1:17" ht="18" customHeight="1">
      <c r="A14" s="558"/>
      <c r="B14" s="313" t="s">
        <v>16</v>
      </c>
      <c r="C14" s="329"/>
      <c r="D14" s="334"/>
      <c r="E14" s="329"/>
      <c r="F14" s="334"/>
      <c r="G14" s="328"/>
      <c r="H14" s="328"/>
      <c r="I14" s="328"/>
      <c r="J14" s="328"/>
      <c r="K14" s="328">
        <v>1</v>
      </c>
      <c r="L14" s="328">
        <v>60177</v>
      </c>
      <c r="M14" s="337" t="s">
        <v>342</v>
      </c>
      <c r="N14" s="331" t="s">
        <v>81</v>
      </c>
      <c r="O14" s="328"/>
      <c r="P14" s="328"/>
      <c r="Q14" s="329"/>
    </row>
    <row r="15" spans="1:17" ht="18" customHeight="1">
      <c r="A15" s="557" t="s">
        <v>327</v>
      </c>
      <c r="B15" s="312" t="s">
        <v>26</v>
      </c>
      <c r="C15" s="327"/>
      <c r="D15" s="333"/>
      <c r="E15" s="327"/>
      <c r="F15" s="333"/>
      <c r="G15" s="326">
        <v>1</v>
      </c>
      <c r="H15" s="326">
        <v>299</v>
      </c>
      <c r="I15" s="326"/>
      <c r="J15" s="326"/>
      <c r="K15" s="326"/>
      <c r="L15" s="326"/>
      <c r="M15" s="326"/>
      <c r="N15" s="330" t="s">
        <v>79</v>
      </c>
      <c r="O15" s="326">
        <v>4</v>
      </c>
      <c r="P15" s="326">
        <v>1092</v>
      </c>
      <c r="Q15" s="327">
        <v>134886</v>
      </c>
    </row>
    <row r="16" spans="1:17" ht="18" customHeight="1">
      <c r="A16" s="557"/>
      <c r="B16" s="312" t="s">
        <v>78</v>
      </c>
      <c r="C16" s="327"/>
      <c r="D16" s="333"/>
      <c r="E16" s="327"/>
      <c r="F16" s="333"/>
      <c r="G16" s="326">
        <v>1</v>
      </c>
      <c r="H16" s="326">
        <v>299</v>
      </c>
      <c r="I16" s="326"/>
      <c r="J16" s="326"/>
      <c r="K16" s="326"/>
      <c r="L16" s="326"/>
      <c r="M16" s="326"/>
      <c r="N16" s="330" t="s">
        <v>80</v>
      </c>
      <c r="O16" s="326">
        <v>4</v>
      </c>
      <c r="P16" s="326">
        <v>1092</v>
      </c>
      <c r="Q16" s="327">
        <v>134886</v>
      </c>
    </row>
    <row r="17" spans="1:17" ht="18" customHeight="1">
      <c r="A17" s="558"/>
      <c r="B17" s="313" t="s">
        <v>16</v>
      </c>
      <c r="C17" s="329"/>
      <c r="D17" s="334"/>
      <c r="E17" s="329"/>
      <c r="F17" s="334"/>
      <c r="G17" s="328"/>
      <c r="H17" s="328"/>
      <c r="I17" s="328"/>
      <c r="J17" s="328"/>
      <c r="K17" s="328"/>
      <c r="L17" s="328"/>
      <c r="M17" s="328"/>
      <c r="N17" s="331" t="s">
        <v>81</v>
      </c>
      <c r="O17" s="328"/>
      <c r="P17" s="328"/>
      <c r="Q17" s="329"/>
    </row>
    <row r="18" spans="1:17" ht="18" customHeight="1">
      <c r="A18" s="557" t="s">
        <v>328</v>
      </c>
      <c r="B18" s="312" t="s">
        <v>26</v>
      </c>
      <c r="C18" s="327"/>
      <c r="D18" s="333"/>
      <c r="E18" s="327"/>
      <c r="F18" s="333"/>
      <c r="G18" s="326">
        <v>1</v>
      </c>
      <c r="H18" s="326">
        <v>83500</v>
      </c>
      <c r="I18" s="326">
        <v>1</v>
      </c>
      <c r="J18" s="326">
        <v>108900</v>
      </c>
      <c r="K18" s="326">
        <v>1</v>
      </c>
      <c r="L18" s="326">
        <v>83500</v>
      </c>
      <c r="M18" s="336" t="s">
        <v>342</v>
      </c>
      <c r="N18" s="330" t="s">
        <v>79</v>
      </c>
      <c r="O18" s="326">
        <v>13</v>
      </c>
      <c r="P18" s="326">
        <v>13812</v>
      </c>
      <c r="Q18" s="327">
        <v>380731</v>
      </c>
    </row>
    <row r="19" spans="1:17" ht="18" customHeight="1">
      <c r="A19" s="557"/>
      <c r="B19" s="312" t="s">
        <v>78</v>
      </c>
      <c r="C19" s="327"/>
      <c r="D19" s="333"/>
      <c r="E19" s="327"/>
      <c r="F19" s="333"/>
      <c r="G19" s="326"/>
      <c r="H19" s="326"/>
      <c r="I19" s="326"/>
      <c r="J19" s="326"/>
      <c r="K19" s="326"/>
      <c r="L19" s="326"/>
      <c r="M19" s="326"/>
      <c r="N19" s="330" t="s">
        <v>80</v>
      </c>
      <c r="O19" s="326">
        <v>13</v>
      </c>
      <c r="P19" s="326">
        <v>13812</v>
      </c>
      <c r="Q19" s="327">
        <v>380731</v>
      </c>
    </row>
    <row r="20" spans="1:17" ht="18" customHeight="1">
      <c r="A20" s="558"/>
      <c r="B20" s="313" t="s">
        <v>16</v>
      </c>
      <c r="C20" s="329"/>
      <c r="D20" s="334"/>
      <c r="E20" s="329"/>
      <c r="F20" s="334"/>
      <c r="G20" s="328">
        <v>1</v>
      </c>
      <c r="H20" s="328">
        <v>83500</v>
      </c>
      <c r="I20" s="328">
        <v>1</v>
      </c>
      <c r="J20" s="328">
        <v>108900</v>
      </c>
      <c r="K20" s="328">
        <v>1</v>
      </c>
      <c r="L20" s="328">
        <v>83500</v>
      </c>
      <c r="M20" s="337" t="s">
        <v>342</v>
      </c>
      <c r="N20" s="331" t="s">
        <v>81</v>
      </c>
      <c r="O20" s="328"/>
      <c r="P20" s="328"/>
      <c r="Q20" s="329"/>
    </row>
    <row r="21" spans="1:17" ht="18" customHeight="1">
      <c r="A21" s="557" t="s">
        <v>329</v>
      </c>
      <c r="B21" s="312" t="s">
        <v>26</v>
      </c>
      <c r="C21" s="327">
        <v>1</v>
      </c>
      <c r="D21" s="333"/>
      <c r="E21" s="327">
        <v>299</v>
      </c>
      <c r="F21" s="333"/>
      <c r="G21" s="326"/>
      <c r="H21" s="326"/>
      <c r="I21" s="326"/>
      <c r="J21" s="326"/>
      <c r="K21" s="326"/>
      <c r="L21" s="326"/>
      <c r="M21" s="326"/>
      <c r="N21" s="330" t="s">
        <v>79</v>
      </c>
      <c r="O21" s="326">
        <v>39</v>
      </c>
      <c r="P21" s="326">
        <v>108152</v>
      </c>
      <c r="Q21" s="327">
        <v>712344</v>
      </c>
    </row>
    <row r="22" spans="1:17" ht="18" customHeight="1">
      <c r="A22" s="557"/>
      <c r="B22" s="312" t="s">
        <v>78</v>
      </c>
      <c r="C22" s="327">
        <v>1</v>
      </c>
      <c r="D22" s="333"/>
      <c r="E22" s="327">
        <v>299</v>
      </c>
      <c r="F22" s="333"/>
      <c r="G22" s="326"/>
      <c r="H22" s="326"/>
      <c r="I22" s="326"/>
      <c r="J22" s="326"/>
      <c r="K22" s="326"/>
      <c r="L22" s="326"/>
      <c r="M22" s="326"/>
      <c r="N22" s="330" t="s">
        <v>80</v>
      </c>
      <c r="O22" s="326">
        <v>39</v>
      </c>
      <c r="P22" s="326">
        <v>108152</v>
      </c>
      <c r="Q22" s="327">
        <v>712344</v>
      </c>
    </row>
    <row r="23" spans="1:17" ht="18" customHeight="1">
      <c r="A23" s="558"/>
      <c r="B23" s="313" t="s">
        <v>16</v>
      </c>
      <c r="C23" s="329"/>
      <c r="D23" s="334"/>
      <c r="E23" s="329"/>
      <c r="F23" s="334"/>
      <c r="G23" s="328"/>
      <c r="H23" s="328"/>
      <c r="I23" s="328"/>
      <c r="J23" s="328"/>
      <c r="K23" s="328"/>
      <c r="L23" s="328"/>
      <c r="M23" s="328"/>
      <c r="N23" s="331" t="s">
        <v>81</v>
      </c>
      <c r="O23" s="328"/>
      <c r="P23" s="328"/>
      <c r="Q23" s="329"/>
    </row>
    <row r="24" spans="1:17" ht="18" customHeight="1">
      <c r="A24" s="557" t="s">
        <v>330</v>
      </c>
      <c r="B24" s="312" t="s">
        <v>26</v>
      </c>
      <c r="C24" s="327"/>
      <c r="D24" s="333"/>
      <c r="E24" s="327"/>
      <c r="F24" s="333"/>
      <c r="G24" s="326"/>
      <c r="H24" s="326"/>
      <c r="I24" s="326">
        <v>1</v>
      </c>
      <c r="J24" s="326">
        <v>499</v>
      </c>
      <c r="K24" s="326">
        <v>1</v>
      </c>
      <c r="L24" s="326">
        <v>19</v>
      </c>
      <c r="M24" s="336" t="s">
        <v>342</v>
      </c>
      <c r="N24" s="330" t="s">
        <v>79</v>
      </c>
      <c r="O24" s="326">
        <v>13</v>
      </c>
      <c r="P24" s="326">
        <v>18960</v>
      </c>
      <c r="Q24" s="327">
        <v>209309</v>
      </c>
    </row>
    <row r="25" spans="1:17" ht="18" customHeight="1">
      <c r="A25" s="557"/>
      <c r="B25" s="312" t="s">
        <v>78</v>
      </c>
      <c r="C25" s="327"/>
      <c r="D25" s="333"/>
      <c r="E25" s="327"/>
      <c r="F25" s="333"/>
      <c r="G25" s="326"/>
      <c r="H25" s="326"/>
      <c r="I25" s="326">
        <v>1</v>
      </c>
      <c r="J25" s="326">
        <v>499</v>
      </c>
      <c r="K25" s="326">
        <v>1</v>
      </c>
      <c r="L25" s="326">
        <v>19</v>
      </c>
      <c r="M25" s="336" t="s">
        <v>342</v>
      </c>
      <c r="N25" s="330" t="s">
        <v>80</v>
      </c>
      <c r="O25" s="326">
        <v>13</v>
      </c>
      <c r="P25" s="326">
        <v>18960</v>
      </c>
      <c r="Q25" s="327">
        <v>209309</v>
      </c>
    </row>
    <row r="26" spans="1:17" ht="18" customHeight="1">
      <c r="A26" s="558"/>
      <c r="B26" s="313" t="s">
        <v>16</v>
      </c>
      <c r="C26" s="329"/>
      <c r="D26" s="334"/>
      <c r="E26" s="329"/>
      <c r="F26" s="334"/>
      <c r="G26" s="328"/>
      <c r="H26" s="328"/>
      <c r="I26" s="328"/>
      <c r="J26" s="328"/>
      <c r="K26" s="328"/>
      <c r="L26" s="328"/>
      <c r="M26" s="328"/>
      <c r="N26" s="331" t="s">
        <v>81</v>
      </c>
      <c r="O26" s="328"/>
      <c r="P26" s="328"/>
      <c r="Q26" s="329"/>
    </row>
    <row r="27" spans="1:17" ht="18" customHeight="1">
      <c r="A27" s="557" t="s">
        <v>331</v>
      </c>
      <c r="B27" s="312" t="s">
        <v>26</v>
      </c>
      <c r="C27" s="327">
        <v>3</v>
      </c>
      <c r="D27" s="333"/>
      <c r="E27" s="327">
        <v>119394</v>
      </c>
      <c r="F27" s="333"/>
      <c r="G27" s="326">
        <v>5</v>
      </c>
      <c r="H27" s="326">
        <v>155387</v>
      </c>
      <c r="I27" s="326">
        <v>6</v>
      </c>
      <c r="J27" s="326">
        <v>131138</v>
      </c>
      <c r="K27" s="326">
        <v>3</v>
      </c>
      <c r="L27" s="326">
        <v>80043</v>
      </c>
      <c r="M27" s="326">
        <v>11720521</v>
      </c>
      <c r="N27" s="330" t="s">
        <v>79</v>
      </c>
      <c r="O27" s="326">
        <v>150</v>
      </c>
      <c r="P27" s="326">
        <v>313530</v>
      </c>
      <c r="Q27" s="327">
        <v>2416149</v>
      </c>
    </row>
    <row r="28" spans="1:17" ht="18" customHeight="1">
      <c r="A28" s="557"/>
      <c r="B28" s="312" t="s">
        <v>76</v>
      </c>
      <c r="C28" s="327">
        <v>1</v>
      </c>
      <c r="D28" s="333"/>
      <c r="E28" s="327">
        <v>3580</v>
      </c>
      <c r="F28" s="333"/>
      <c r="G28" s="326">
        <v>2</v>
      </c>
      <c r="H28" s="326">
        <v>87</v>
      </c>
      <c r="I28" s="326">
        <v>4</v>
      </c>
      <c r="J28" s="326">
        <v>1183</v>
      </c>
      <c r="K28" s="326">
        <v>1</v>
      </c>
      <c r="L28" s="326">
        <v>310</v>
      </c>
      <c r="M28" s="336" t="s">
        <v>342</v>
      </c>
      <c r="N28" s="330" t="s">
        <v>80</v>
      </c>
      <c r="O28" s="326">
        <v>144</v>
      </c>
      <c r="P28" s="326">
        <v>236993</v>
      </c>
      <c r="Q28" s="327">
        <v>2321490</v>
      </c>
    </row>
    <row r="29" spans="1:17" ht="18" customHeight="1">
      <c r="A29" s="558"/>
      <c r="B29" s="313" t="s">
        <v>16</v>
      </c>
      <c r="C29" s="329">
        <v>2</v>
      </c>
      <c r="D29" s="334"/>
      <c r="E29" s="329">
        <v>115814</v>
      </c>
      <c r="F29" s="334"/>
      <c r="G29" s="328">
        <v>3</v>
      </c>
      <c r="H29" s="328">
        <v>155300</v>
      </c>
      <c r="I29" s="328">
        <v>2</v>
      </c>
      <c r="J29" s="328">
        <v>129955</v>
      </c>
      <c r="K29" s="328">
        <v>2</v>
      </c>
      <c r="L29" s="328">
        <v>79733</v>
      </c>
      <c r="M29" s="337" t="s">
        <v>342</v>
      </c>
      <c r="N29" s="331" t="s">
        <v>81</v>
      </c>
      <c r="O29" s="328">
        <v>6</v>
      </c>
      <c r="P29" s="328">
        <v>76537</v>
      </c>
      <c r="Q29" s="329">
        <v>94659</v>
      </c>
    </row>
    <row r="30" spans="1:17" ht="18" customHeight="1">
      <c r="A30" s="557" t="s">
        <v>332</v>
      </c>
      <c r="B30" s="312" t="s">
        <v>26</v>
      </c>
      <c r="C30" s="327">
        <v>2</v>
      </c>
      <c r="D30" s="333"/>
      <c r="E30" s="327">
        <v>51099</v>
      </c>
      <c r="F30" s="333"/>
      <c r="G30" s="326">
        <v>10</v>
      </c>
      <c r="H30" s="326">
        <v>194424</v>
      </c>
      <c r="I30" s="326">
        <v>11</v>
      </c>
      <c r="J30" s="326">
        <v>205279</v>
      </c>
      <c r="K30" s="326">
        <v>10</v>
      </c>
      <c r="L30" s="326">
        <v>273595</v>
      </c>
      <c r="M30" s="326">
        <v>58901221</v>
      </c>
      <c r="N30" s="330" t="s">
        <v>79</v>
      </c>
      <c r="O30" s="326">
        <v>96</v>
      </c>
      <c r="P30" s="326">
        <v>55958</v>
      </c>
      <c r="Q30" s="327">
        <v>613172</v>
      </c>
    </row>
    <row r="31" spans="1:17" ht="18" customHeight="1">
      <c r="A31" s="557"/>
      <c r="B31" s="312" t="s">
        <v>76</v>
      </c>
      <c r="C31" s="327">
        <v>1</v>
      </c>
      <c r="D31" s="333"/>
      <c r="E31" s="327">
        <v>499</v>
      </c>
      <c r="F31" s="333"/>
      <c r="G31" s="326">
        <v>4</v>
      </c>
      <c r="H31" s="326">
        <v>5424</v>
      </c>
      <c r="I31" s="326">
        <v>5</v>
      </c>
      <c r="J31" s="326">
        <v>6495</v>
      </c>
      <c r="K31" s="326">
        <v>2</v>
      </c>
      <c r="L31" s="326">
        <v>998</v>
      </c>
      <c r="M31" s="326">
        <v>1565000</v>
      </c>
      <c r="N31" s="330" t="s">
        <v>80</v>
      </c>
      <c r="O31" s="326">
        <v>95</v>
      </c>
      <c r="P31" s="326">
        <v>48707</v>
      </c>
      <c r="Q31" s="327">
        <v>612952</v>
      </c>
    </row>
    <row r="32" spans="1:17" ht="18" customHeight="1">
      <c r="A32" s="558"/>
      <c r="B32" s="313" t="s">
        <v>16</v>
      </c>
      <c r="C32" s="329">
        <v>1</v>
      </c>
      <c r="D32" s="334"/>
      <c r="E32" s="329">
        <v>50600</v>
      </c>
      <c r="F32" s="334"/>
      <c r="G32" s="328">
        <v>6</v>
      </c>
      <c r="H32" s="328">
        <v>189000</v>
      </c>
      <c r="I32" s="328">
        <v>6</v>
      </c>
      <c r="J32" s="328">
        <v>198784</v>
      </c>
      <c r="K32" s="328">
        <v>8</v>
      </c>
      <c r="L32" s="328">
        <v>272597</v>
      </c>
      <c r="M32" s="328">
        <v>57336221</v>
      </c>
      <c r="N32" s="331" t="s">
        <v>81</v>
      </c>
      <c r="O32" s="328">
        <v>1</v>
      </c>
      <c r="P32" s="328">
        <v>7251</v>
      </c>
      <c r="Q32" s="329">
        <v>220</v>
      </c>
    </row>
    <row r="33" spans="1:17" ht="18" customHeight="1">
      <c r="A33" s="557" t="s">
        <v>333</v>
      </c>
      <c r="B33" s="312" t="s">
        <v>26</v>
      </c>
      <c r="C33" s="327"/>
      <c r="D33" s="333"/>
      <c r="E33" s="327"/>
      <c r="F33" s="333"/>
      <c r="G33" s="326">
        <v>6</v>
      </c>
      <c r="H33" s="326">
        <v>346033</v>
      </c>
      <c r="I33" s="326">
        <v>8</v>
      </c>
      <c r="J33" s="326">
        <v>189425</v>
      </c>
      <c r="K33" s="326">
        <v>13</v>
      </c>
      <c r="L33" s="326">
        <v>392681</v>
      </c>
      <c r="M33" s="326">
        <v>64015657</v>
      </c>
      <c r="N33" s="330" t="s">
        <v>79</v>
      </c>
      <c r="O33" s="326">
        <v>163</v>
      </c>
      <c r="P33" s="326">
        <v>217232</v>
      </c>
      <c r="Q33" s="327">
        <v>1309606</v>
      </c>
    </row>
    <row r="34" spans="1:17" ht="18" customHeight="1">
      <c r="A34" s="557"/>
      <c r="B34" s="312" t="s">
        <v>76</v>
      </c>
      <c r="C34" s="327"/>
      <c r="D34" s="333"/>
      <c r="E34" s="327"/>
      <c r="F34" s="333"/>
      <c r="G34" s="326">
        <v>3</v>
      </c>
      <c r="H34" s="326">
        <v>259283</v>
      </c>
      <c r="I34" s="326">
        <v>2</v>
      </c>
      <c r="J34" s="326">
        <v>30025</v>
      </c>
      <c r="K34" s="326">
        <v>3</v>
      </c>
      <c r="L34" s="326">
        <v>1013</v>
      </c>
      <c r="M34" s="326">
        <v>3354091</v>
      </c>
      <c r="N34" s="330" t="s">
        <v>80</v>
      </c>
      <c r="O34" s="326">
        <v>162</v>
      </c>
      <c r="P34" s="326">
        <v>215444</v>
      </c>
      <c r="Q34" s="327">
        <v>1307606</v>
      </c>
    </row>
    <row r="35" spans="1:17" ht="18" customHeight="1">
      <c r="A35" s="558"/>
      <c r="B35" s="313" t="s">
        <v>16</v>
      </c>
      <c r="C35" s="329"/>
      <c r="D35" s="334"/>
      <c r="E35" s="329"/>
      <c r="F35" s="334"/>
      <c r="G35" s="328">
        <v>3</v>
      </c>
      <c r="H35" s="328">
        <v>86750</v>
      </c>
      <c r="I35" s="328">
        <v>6</v>
      </c>
      <c r="J35" s="328">
        <v>159400</v>
      </c>
      <c r="K35" s="328">
        <v>10</v>
      </c>
      <c r="L35" s="328">
        <v>391668</v>
      </c>
      <c r="M35" s="328">
        <v>60661566</v>
      </c>
      <c r="N35" s="331" t="s">
        <v>81</v>
      </c>
      <c r="O35" s="328">
        <v>1</v>
      </c>
      <c r="P35" s="328">
        <v>1788</v>
      </c>
      <c r="Q35" s="329">
        <v>2000</v>
      </c>
    </row>
    <row r="36" spans="1:17" ht="18" customHeight="1">
      <c r="A36" s="557" t="s">
        <v>334</v>
      </c>
      <c r="B36" s="312" t="s">
        <v>26</v>
      </c>
      <c r="C36" s="327"/>
      <c r="D36" s="333"/>
      <c r="E36" s="327"/>
      <c r="F36" s="333"/>
      <c r="G36" s="326"/>
      <c r="H36" s="326"/>
      <c r="I36" s="326"/>
      <c r="J36" s="326"/>
      <c r="K36" s="326"/>
      <c r="L36" s="326"/>
      <c r="M36" s="326"/>
      <c r="N36" s="330" t="s">
        <v>79</v>
      </c>
      <c r="O36" s="326">
        <v>15</v>
      </c>
      <c r="P36" s="326">
        <v>4402</v>
      </c>
      <c r="Q36" s="327">
        <v>127396</v>
      </c>
    </row>
    <row r="37" spans="1:17" ht="18" customHeight="1">
      <c r="A37" s="557"/>
      <c r="B37" s="312" t="s">
        <v>76</v>
      </c>
      <c r="C37" s="327"/>
      <c r="D37" s="333"/>
      <c r="E37" s="327"/>
      <c r="F37" s="333"/>
      <c r="G37" s="326"/>
      <c r="H37" s="326"/>
      <c r="I37" s="326"/>
      <c r="J37" s="326"/>
      <c r="K37" s="326"/>
      <c r="L37" s="326"/>
      <c r="M37" s="326"/>
      <c r="N37" s="330" t="s">
        <v>80</v>
      </c>
      <c r="O37" s="326">
        <v>15</v>
      </c>
      <c r="P37" s="326">
        <v>4402</v>
      </c>
      <c r="Q37" s="327">
        <v>127396</v>
      </c>
    </row>
    <row r="38" spans="1:17" ht="18" customHeight="1">
      <c r="A38" s="558"/>
      <c r="B38" s="313" t="s">
        <v>16</v>
      </c>
      <c r="C38" s="329"/>
      <c r="D38" s="334"/>
      <c r="E38" s="329"/>
      <c r="F38" s="334"/>
      <c r="G38" s="328"/>
      <c r="H38" s="328"/>
      <c r="I38" s="328"/>
      <c r="J38" s="328"/>
      <c r="K38" s="328"/>
      <c r="L38" s="328"/>
      <c r="M38" s="328"/>
      <c r="N38" s="331" t="s">
        <v>81</v>
      </c>
      <c r="O38" s="328"/>
      <c r="P38" s="328"/>
      <c r="Q38" s="329"/>
    </row>
    <row r="39" spans="1:17" ht="18" customHeight="1">
      <c r="A39" s="559" t="s">
        <v>75</v>
      </c>
      <c r="B39" s="312" t="s">
        <v>26</v>
      </c>
      <c r="C39" s="327">
        <v>8</v>
      </c>
      <c r="D39" s="333"/>
      <c r="E39" s="327">
        <v>170916</v>
      </c>
      <c r="F39" s="333"/>
      <c r="G39" s="326">
        <v>24</v>
      </c>
      <c r="H39" s="326">
        <v>804243</v>
      </c>
      <c r="I39" s="326">
        <v>28</v>
      </c>
      <c r="J39" s="326">
        <v>635261</v>
      </c>
      <c r="K39" s="326">
        <v>30</v>
      </c>
      <c r="L39" s="326">
        <v>914234</v>
      </c>
      <c r="M39" s="326">
        <v>158877339</v>
      </c>
      <c r="N39" s="330" t="s">
        <v>79</v>
      </c>
      <c r="O39" s="326">
        <v>699</v>
      </c>
      <c r="P39" s="326">
        <v>813664</v>
      </c>
      <c r="Q39" s="327">
        <v>9075605</v>
      </c>
    </row>
    <row r="40" spans="1:17" ht="18" customHeight="1">
      <c r="A40" s="557"/>
      <c r="B40" s="312" t="s">
        <v>76</v>
      </c>
      <c r="C40" s="327">
        <v>5</v>
      </c>
      <c r="D40" s="333"/>
      <c r="E40" s="327">
        <v>4502</v>
      </c>
      <c r="F40" s="333"/>
      <c r="G40" s="326">
        <v>10</v>
      </c>
      <c r="H40" s="326">
        <v>265093</v>
      </c>
      <c r="I40" s="326">
        <v>13</v>
      </c>
      <c r="J40" s="326">
        <v>38222</v>
      </c>
      <c r="K40" s="326">
        <v>7</v>
      </c>
      <c r="L40" s="326">
        <v>2340</v>
      </c>
      <c r="M40" s="326">
        <v>5982891</v>
      </c>
      <c r="N40" s="330" t="s">
        <v>80</v>
      </c>
      <c r="O40" s="326">
        <v>691</v>
      </c>
      <c r="P40" s="326">
        <v>728088</v>
      </c>
      <c r="Q40" s="327">
        <v>8978726</v>
      </c>
    </row>
    <row r="41" spans="1:17" ht="18" customHeight="1">
      <c r="A41" s="558"/>
      <c r="B41" s="313" t="s">
        <v>16</v>
      </c>
      <c r="C41" s="329">
        <v>3</v>
      </c>
      <c r="D41" s="334"/>
      <c r="E41" s="329">
        <v>166414</v>
      </c>
      <c r="F41" s="334"/>
      <c r="G41" s="328">
        <v>14</v>
      </c>
      <c r="H41" s="328">
        <v>539150</v>
      </c>
      <c r="I41" s="328">
        <v>15</v>
      </c>
      <c r="J41" s="328">
        <v>597039</v>
      </c>
      <c r="K41" s="328">
        <v>23</v>
      </c>
      <c r="L41" s="328">
        <v>911894</v>
      </c>
      <c r="M41" s="328">
        <v>152894448</v>
      </c>
      <c r="N41" s="331" t="s">
        <v>81</v>
      </c>
      <c r="O41" s="328">
        <v>8</v>
      </c>
      <c r="P41" s="328">
        <v>85576</v>
      </c>
      <c r="Q41" s="329">
        <v>96879</v>
      </c>
    </row>
    <row r="42" spans="1:17">
      <c r="A42" s="556" t="s">
        <v>335</v>
      </c>
      <c r="B42" s="546"/>
      <c r="C42" s="546"/>
      <c r="D42" s="546"/>
      <c r="E42" s="546"/>
      <c r="F42" s="546"/>
      <c r="G42" s="546"/>
      <c r="H42" s="546"/>
      <c r="I42" s="546"/>
      <c r="J42" s="546"/>
      <c r="K42" s="546"/>
      <c r="L42" s="546"/>
      <c r="M42" s="546"/>
      <c r="N42" s="546"/>
      <c r="O42" s="546"/>
      <c r="P42" s="546"/>
      <c r="Q42" s="546"/>
    </row>
    <row r="43" spans="1:17">
      <c r="A43" s="547"/>
      <c r="B43" s="547"/>
      <c r="C43" s="547"/>
      <c r="D43" s="547"/>
      <c r="E43" s="547"/>
      <c r="F43" s="547"/>
      <c r="G43" s="547"/>
      <c r="H43" s="547"/>
      <c r="I43" s="547"/>
      <c r="J43" s="547"/>
      <c r="K43" s="547"/>
      <c r="L43" s="547"/>
      <c r="M43" s="547"/>
      <c r="N43" s="547"/>
      <c r="O43" s="547"/>
      <c r="P43" s="547"/>
      <c r="Q43" s="547"/>
    </row>
    <row r="44" spans="1:17">
      <c r="A44" s="547"/>
      <c r="B44" s="547"/>
      <c r="C44" s="547"/>
      <c r="D44" s="547"/>
      <c r="E44" s="547"/>
      <c r="F44" s="547"/>
      <c r="G44" s="547"/>
      <c r="H44" s="547"/>
      <c r="I44" s="547"/>
      <c r="J44" s="547"/>
      <c r="K44" s="547"/>
      <c r="L44" s="547"/>
      <c r="M44" s="547"/>
      <c r="N44" s="547"/>
      <c r="O44" s="547"/>
      <c r="P44" s="547"/>
      <c r="Q44" s="547"/>
    </row>
    <row r="45" spans="1:17">
      <c r="A45" s="547"/>
      <c r="B45" s="547"/>
      <c r="C45" s="547"/>
      <c r="D45" s="547"/>
      <c r="E45" s="547"/>
      <c r="F45" s="547"/>
      <c r="G45" s="547"/>
      <c r="H45" s="547"/>
      <c r="I45" s="547"/>
      <c r="J45" s="547"/>
      <c r="K45" s="547"/>
      <c r="L45" s="547"/>
      <c r="M45" s="547"/>
      <c r="N45" s="547"/>
      <c r="O45" s="547"/>
      <c r="P45" s="547"/>
      <c r="Q45" s="547"/>
    </row>
  </sheetData>
  <mergeCells count="24">
    <mergeCell ref="A1:Q1"/>
    <mergeCell ref="B4:B5"/>
    <mergeCell ref="B3:M3"/>
    <mergeCell ref="C4:F4"/>
    <mergeCell ref="G4:H4"/>
    <mergeCell ref="N3:Q4"/>
    <mergeCell ref="A3:A5"/>
    <mergeCell ref="K4:M4"/>
    <mergeCell ref="I4:J4"/>
    <mergeCell ref="A12:A14"/>
    <mergeCell ref="A18:A20"/>
    <mergeCell ref="A9:A11"/>
    <mergeCell ref="A21:A23"/>
    <mergeCell ref="E5:F5"/>
    <mergeCell ref="C5:D5"/>
    <mergeCell ref="A6:A8"/>
    <mergeCell ref="A42:Q45"/>
    <mergeCell ref="A33:A35"/>
    <mergeCell ref="A39:A41"/>
    <mergeCell ref="A15:A17"/>
    <mergeCell ref="A24:A26"/>
    <mergeCell ref="A36:A38"/>
    <mergeCell ref="A30:A32"/>
    <mergeCell ref="A27:A29"/>
  </mergeCells>
  <phoneticPr fontId="2"/>
  <printOptions horizontalCentered="1"/>
  <pageMargins left="0.78740157480314965" right="0.78740157480314965" top="0.98425196850393704" bottom="0.39370078740157483" header="0" footer="0"/>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5</vt:i4>
      </vt:variant>
    </vt:vector>
  </HeadingPairs>
  <TitlesOfParts>
    <vt:vector size="25" baseType="lpstr">
      <vt:lpstr>表紙 </vt:lpstr>
      <vt:lpstr>目次</vt:lpstr>
      <vt:lpstr>調査概要</vt:lpstr>
      <vt:lpstr>調査概況</vt:lpstr>
      <vt:lpstr>データ</vt:lpstr>
      <vt:lpstr>概要作成シート</vt:lpstr>
      <vt:lpstr>生産指数</vt:lpstr>
      <vt:lpstr>用途別</vt:lpstr>
      <vt:lpstr>基準データ</vt:lpstr>
      <vt:lpstr>推移表</vt:lpstr>
      <vt:lpstr>造船第１表</vt:lpstr>
      <vt:lpstr>造船第２表</vt:lpstr>
      <vt:lpstr>造船第３表</vt:lpstr>
      <vt:lpstr>造船第４表</vt:lpstr>
      <vt:lpstr>造船第５表</vt:lpstr>
      <vt:lpstr>造船第６表</vt:lpstr>
      <vt:lpstr>造船第７表</vt:lpstr>
      <vt:lpstr>造船第８表</vt:lpstr>
      <vt:lpstr>造船第９表</vt:lpstr>
      <vt:lpstr>造船第１０表</vt:lpstr>
      <vt:lpstr>データ!Print_Area</vt:lpstr>
      <vt:lpstr>造船第１０表!Print_Area</vt:lpstr>
      <vt:lpstr>調査概況!Print_Area</vt:lpstr>
      <vt:lpstr>調査概要!Print_Area</vt:lpstr>
      <vt:lpstr>データ!Print_Titles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野﨑 和真</dc:creator>
  <cp:lastModifiedBy>野﨑 和真</cp:lastModifiedBy>
  <cp:lastPrinted>2026-07-29T07:41:43Z</cp:lastPrinted>
  <dcterms:created xsi:type="dcterms:W3CDTF">2002-05-27T03:30:43Z</dcterms:created>
  <dcterms:modified xsi:type="dcterms:W3CDTF">2026-07-31T01:51:02Z</dcterms:modified>
</cp:coreProperties>
</file>